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5775" activeTab="0"/>
  </bookViews>
  <sheets>
    <sheet name="1. Budget" sheetId="1" r:id="rId1"/>
    <sheet name="2. Justification" sheetId="2" r:id="rId2"/>
  </sheets>
  <definedNames>
    <definedName name="_xlnm.Print_Area" localSheetId="0">'1. Budget'!$A$1:$P$91</definedName>
    <definedName name="_xlnm.Print_Titles" localSheetId="0">'1. Budget'!$1:$2</definedName>
    <definedName name="_xlnm.Print_Titles" localSheetId="1">'2. Justification'!$1:$3</definedName>
    <definedName name="Z_913EDF2B_D796_4451_9DB9_A902841B443B_.wvu.PrintArea" localSheetId="0" hidden="1">'1. Budget'!$A$1:$I$79</definedName>
    <definedName name="Z_F1BDF3DC_3A5A_4306_8C8E_CE2E405ED839_.wvu.PrintArea" localSheetId="0" hidden="1">'1. Budget'!$A$1:$I$79</definedName>
  </definedNames>
  <calcPr fullCalcOnLoad="1"/>
</workbook>
</file>

<file path=xl/sharedStrings.xml><?xml version="1.0" encoding="utf-8"?>
<sst xmlns="http://schemas.openxmlformats.org/spreadsheetml/2006/main" count="420" uniqueCount="204">
  <si>
    <t>Unit</t>
  </si>
  <si>
    <t># of units</t>
  </si>
  <si>
    <t>Per month</t>
  </si>
  <si>
    <t>Per diem</t>
  </si>
  <si>
    <t>Per flight</t>
  </si>
  <si>
    <t>Subtotal Equipment and supplies</t>
  </si>
  <si>
    <t>Subtotal Travel</t>
  </si>
  <si>
    <t>Subtotal Human Resources</t>
  </si>
  <si>
    <t xml:space="preserve">   1.1.1 Technical</t>
  </si>
  <si>
    <t>Subtotal Other costs, services</t>
  </si>
  <si>
    <t>Subtotal Other</t>
  </si>
  <si>
    <t>All Years</t>
  </si>
  <si>
    <t>2.1. International travel</t>
  </si>
  <si>
    <t xml:space="preserve">   1.1.2 Administrative/ support staff</t>
  </si>
  <si>
    <r>
      <t>1.3 Per diems for missions/travel</t>
    </r>
    <r>
      <rPr>
        <vertAlign val="superscript"/>
        <sz val="10"/>
        <rFont val="Arial"/>
        <family val="2"/>
      </rPr>
      <t>5</t>
    </r>
  </si>
  <si>
    <r>
      <t>2. Travel</t>
    </r>
    <r>
      <rPr>
        <b/>
        <vertAlign val="superscript"/>
        <sz val="10"/>
        <rFont val="Arial"/>
        <family val="2"/>
      </rPr>
      <t>6</t>
    </r>
  </si>
  <si>
    <r>
      <t>3. Equipment and supplies</t>
    </r>
    <r>
      <rPr>
        <b/>
        <vertAlign val="superscript"/>
        <sz val="10"/>
        <rFont val="Arial"/>
        <family val="2"/>
      </rPr>
      <t>7</t>
    </r>
  </si>
  <si>
    <t>6. Other</t>
  </si>
  <si>
    <r>
      <t>2.2 Local transportation</t>
    </r>
    <r>
      <rPr>
        <b/>
        <sz val="10"/>
        <rFont val="Arial"/>
        <family val="2"/>
      </rPr>
      <t xml:space="preserve"> </t>
    </r>
  </si>
  <si>
    <t>Subtotal Local office</t>
  </si>
  <si>
    <r>
      <t>5. Other costs, services</t>
    </r>
    <r>
      <rPr>
        <b/>
        <vertAlign val="superscript"/>
        <sz val="10"/>
        <rFont val="Arial"/>
        <family val="2"/>
      </rPr>
      <t>8</t>
    </r>
  </si>
  <si>
    <r>
      <t>1.1 Salaries (gross salaries including social security charges and other related costs, local staff)</t>
    </r>
    <r>
      <rPr>
        <vertAlign val="superscript"/>
        <sz val="10"/>
        <rFont val="Arial"/>
        <family val="2"/>
      </rPr>
      <t>4</t>
    </r>
  </si>
  <si>
    <t>Costs</t>
  </si>
  <si>
    <t>1.2 Salaries (gross salaries including social security
charges and other related costs, expat/int. staff)</t>
  </si>
  <si>
    <r>
      <t>13. Total accepted</t>
    </r>
    <r>
      <rPr>
        <b/>
        <vertAlign val="superscript"/>
        <sz val="10"/>
        <rFont val="Arial"/>
        <family val="2"/>
      </rPr>
      <t xml:space="preserve">11 </t>
    </r>
    <r>
      <rPr>
        <b/>
        <sz val="10"/>
        <rFont val="Arial"/>
        <family val="2"/>
      </rPr>
      <t>costs of the Action (11+12)</t>
    </r>
  </si>
  <si>
    <t>7.  Subtotal direct eligible costs of the Action (1-6)</t>
  </si>
  <si>
    <r>
      <t xml:space="preserve">Unit </t>
    </r>
    <r>
      <rPr>
        <b/>
        <vertAlign val="superscript"/>
        <sz val="10"/>
        <rFont val="Arial"/>
        <family val="2"/>
      </rPr>
      <t>13</t>
    </r>
  </si>
  <si>
    <r>
      <t xml:space="preserve">12. - Taxes </t>
    </r>
    <r>
      <rPr>
        <vertAlign val="superscript"/>
        <sz val="10"/>
        <rFont val="Arial"/>
        <family val="2"/>
      </rPr>
      <t xml:space="preserve">11
</t>
    </r>
    <r>
      <rPr>
        <sz val="10"/>
        <rFont val="Arial"/>
        <family val="2"/>
      </rPr>
      <t xml:space="preserve">      - Contributions in kind </t>
    </r>
    <r>
      <rPr>
        <vertAlign val="superscript"/>
        <sz val="10"/>
        <rFont val="Arial"/>
        <family val="2"/>
      </rPr>
      <t>12</t>
    </r>
  </si>
  <si>
    <t>Clarification of the budget items</t>
  </si>
  <si>
    <t>Justification of the estimated costs</t>
  </si>
  <si>
    <t>2. Justification of the Budget for the Action</t>
  </si>
  <si>
    <t>Provide a narrative clarification of each budget item demonstrating the necessity of the costs and how they relate to the action (e.g. through references to the activities and/or results in the Description of the Action).</t>
  </si>
  <si>
    <t>Provide a justification of the calculation of the estimated costs. Note that the estimation should be based on real costs or on simplified cost options if allowed, as described in section 2.1.5 of the Guidelines for Grants Applicants</t>
  </si>
  <si>
    <t xml:space="preserve">10.  Provision for contingency reserve (maximum 5% of  7, subtotal of direct eligible costs of the Action) </t>
  </si>
  <si>
    <r>
      <t xml:space="preserve">11. Total </t>
    </r>
    <r>
      <rPr>
        <b/>
        <sz val="10"/>
        <rFont val="Arial"/>
        <family val="2"/>
      </rPr>
      <t xml:space="preserve">eligible costs (9+10) </t>
    </r>
  </si>
  <si>
    <t>9. Total eligible costs of the Action, excluding reserve (7+ 8)</t>
  </si>
  <si>
    <r>
      <t>1. Human Resources</t>
    </r>
    <r>
      <rPr>
        <b/>
        <vertAlign val="superscript"/>
        <sz val="10"/>
        <color indexed="8"/>
        <rFont val="Arial"/>
        <family val="2"/>
      </rPr>
      <t>14</t>
    </r>
  </si>
  <si>
    <r>
      <t>4. Local office</t>
    </r>
    <r>
      <rPr>
        <b/>
        <vertAlign val="superscript"/>
        <sz val="10"/>
        <color indexed="8"/>
        <rFont val="Arial"/>
        <family val="2"/>
      </rPr>
      <t>14</t>
    </r>
  </si>
  <si>
    <t>All Years - Overall</t>
  </si>
  <si>
    <t>Year 1 - Overall</t>
  </si>
  <si>
    <r>
      <t xml:space="preserve"> 1. Budget for the Action</t>
    </r>
    <r>
      <rPr>
        <b/>
        <vertAlign val="superscript"/>
        <sz val="12"/>
        <rFont val="Arial"/>
        <family val="2"/>
      </rPr>
      <t>1 (in USD)</t>
    </r>
  </si>
  <si>
    <t>Unit value
(in USD)</t>
  </si>
  <si>
    <r>
      <t>Total Cost
(in USD)</t>
    </r>
    <r>
      <rPr>
        <b/>
        <vertAlign val="superscript"/>
        <sz val="10"/>
        <rFont val="Arial"/>
        <family val="2"/>
      </rPr>
      <t>3</t>
    </r>
  </si>
  <si>
    <t>Total Cost
(in USD)</t>
  </si>
  <si>
    <t xml:space="preserve">   1.3.1 Abroad (staff assigned to the Action) - To Tunis</t>
  </si>
  <si>
    <t xml:space="preserve">   1.3.2 Local (staff assigned to the Action) - To Tripoli</t>
  </si>
  <si>
    <t>3.1 Furniture, computer equipment (Desk, Chair, Laptop)</t>
  </si>
  <si>
    <t>3.2 Other (Maintenance of Photocopier, scanner, and printers)</t>
  </si>
  <si>
    <t xml:space="preserve">   1.2.1 Technical</t>
  </si>
  <si>
    <t>1.1.1.2 Site engineer (6 municipalities) - 100%</t>
  </si>
  <si>
    <t xml:space="preserve">   1.2.2 Administrative/ support staff</t>
  </si>
  <si>
    <t>1.1.2.1 Procurement Associate - SC3 - 20%</t>
  </si>
  <si>
    <t>1.1.2.3 Finance Associate - SC3 - 20%</t>
  </si>
  <si>
    <t>1.1.2.4 Operations Associate - SC3 - 20%</t>
  </si>
  <si>
    <t>1.2.1.1 Project Manager - P4 - 100%</t>
  </si>
  <si>
    <t>1.2.1.3 Oversight engineer - P3 - 50%</t>
  </si>
  <si>
    <t>1.2.2.1 Procurement Specialist - P3 - 30%</t>
  </si>
  <si>
    <t>1.2.2.2 Finance Analyst - P2 - 15%</t>
  </si>
  <si>
    <t>1.2.2.3 Operations Manager - P4 - 15%</t>
  </si>
  <si>
    <t>Per unit</t>
  </si>
  <si>
    <t>Per year</t>
  </si>
  <si>
    <t>4.1 Office rent</t>
  </si>
  <si>
    <t>4.2 Consumables - office supplies</t>
  </si>
  <si>
    <t>4.3 Other services (tel/fax, electricity/heating, maintenance)</t>
  </si>
  <si>
    <t>5.1 Evaluation costs</t>
  </si>
  <si>
    <t>Per evaluation</t>
  </si>
  <si>
    <r>
      <t>5.2. Visibility actions</t>
    </r>
    <r>
      <rPr>
        <vertAlign val="superscript"/>
        <sz val="10"/>
        <rFont val="Arial"/>
        <family val="2"/>
      </rPr>
      <t>10</t>
    </r>
  </si>
  <si>
    <t>5.2.1 Launch of the project</t>
  </si>
  <si>
    <t>Per event</t>
  </si>
  <si>
    <t>5.2.2 Social media campaing</t>
  </si>
  <si>
    <t>Per campaign</t>
  </si>
  <si>
    <t>5.2.3 Factsheets and newsletters</t>
  </si>
  <si>
    <t>Per factsheet</t>
  </si>
  <si>
    <t>5.2.4 Promotional products/material</t>
  </si>
  <si>
    <t>Per product</t>
  </si>
  <si>
    <t>5.2.5 Social media videos</t>
  </si>
  <si>
    <t>Per video</t>
  </si>
  <si>
    <t>5.2.6 Media visits</t>
  </si>
  <si>
    <t>Per visit</t>
  </si>
  <si>
    <t xml:space="preserve">5.2.7 Photo campaing </t>
  </si>
  <si>
    <t>5.2.8 Documentary films</t>
  </si>
  <si>
    <t>5.2.9 Exhibition</t>
  </si>
  <si>
    <t xml:space="preserve">Per film </t>
  </si>
  <si>
    <t xml:space="preserve">Per event </t>
  </si>
  <si>
    <t xml:space="preserve">Per activity </t>
  </si>
  <si>
    <t xml:space="preserve">Activity 1.1.1 - Municipal facilitation </t>
  </si>
  <si>
    <t xml:space="preserve">Activity 1.1.2 - Quick municipal assessment </t>
  </si>
  <si>
    <t>Activity 1.1.3 - Municipal development desks</t>
  </si>
  <si>
    <t>Activity 1.1.4 - Conflict analysis</t>
  </si>
  <si>
    <t xml:space="preserve">Activity 1.2.1 - Infrastructure/Services/Equipment </t>
  </si>
  <si>
    <t>Subtotal Output 1</t>
  </si>
  <si>
    <t xml:space="preserve">Activity 2.1.1 - RoL assessment </t>
  </si>
  <si>
    <t>Subtotal Output 2</t>
  </si>
  <si>
    <t xml:space="preserve">Output 1 - Delivery of essential public services </t>
  </si>
  <si>
    <t xml:space="preserve">Output 2 - Community security </t>
  </si>
  <si>
    <t xml:space="preserve">Output 3 - Jobs and Economic Development </t>
  </si>
  <si>
    <t>Activity 3.1.1 - local economy survey</t>
  </si>
  <si>
    <t>Activity 3.1.2 - Incubators</t>
  </si>
  <si>
    <t>Activity 3.1.3 - Start-up support</t>
  </si>
  <si>
    <t>Activity 3.2.1 - Vocational/Skills training</t>
  </si>
  <si>
    <t xml:space="preserve">Activity 3.2.2 - Matching needs/skills availability </t>
  </si>
  <si>
    <t xml:space="preserve">Subtotal Output 3 </t>
  </si>
  <si>
    <t>Cost estimated according to UN HR Pro Forma Cost</t>
  </si>
  <si>
    <t xml:space="preserve">The project will be managed by the Project Manager who will report directly to the UNDP Libya Programme Coordinator and will be based in Tunis with missions to Tripoli and targeted locations. The Project Manager will have the overall responsibility for day-to-day management of the project including timely and efficient delivery of the project technical, operational, financial and administrative outputs and substantive project inputs specifically linked with the decentralization and local development agenda as well as with the Libya Stabilization Facility; overall coordination of resilience and recovery UNDP actions, regular outreach and coordination with the project beneficiaries, coordination and quality assurance of expert inputs and products; regular coordination among project partners to ensure coherence and complementarity. The project Manager, will be charged 100% to the project budget for three years. </t>
  </si>
  <si>
    <t>1.2.1.2 Programme Analyst - P2 - 20%</t>
  </si>
  <si>
    <t>3-days travel from Libya to Tunis - 3 coordinators  twice a year for 3 years (3 staff x 3 days x 2 times a year x 3 years = 54)</t>
  </si>
  <si>
    <t>Cost estimated according to UN DSA</t>
  </si>
  <si>
    <t>Cost estimated according to UN travel standard costs</t>
  </si>
  <si>
    <t>3-days travel to Tripoli for project staff. 7 staff (1 Coordinator + 1 Engineer from Benghazi, 1 Engineer from Al Kufra, 1 Coordinator + 1 Engineer from Sabha, 1 Engineer from Murzuq and 1 Engineer from Sabratha). 7 staff twice a year fro 3 years (7 staff x 3 days x 2 times a year x 3 years = 126). This DSA could alternatively be used for international staff travelling from Tunis to Tripoli, depending on project's needs.</t>
  </si>
  <si>
    <t>Travel for coordinators from Libya to Tunis (3 coordinators x 2 times a year x 3 years = 18 flights) + Travel for project staff from Tunis to Libya (2 staff x 4 times a year x 3 years = 24 flights) - Total 18 + 24 = 42 flights</t>
  </si>
  <si>
    <t xml:space="preserve">Cost estimated according to UN travel standard costs and according to current implementation of similar projects </t>
  </si>
  <si>
    <t xml:space="preserve">Cost estimated according to market prices and to previous UN procurement activities </t>
  </si>
  <si>
    <t>3.1 Furniture, computer equipment (Desk, Chair, Laptop, Printer)</t>
  </si>
  <si>
    <t>Office kit (Laptop, desk and chair) for 1 project manager, 3 coordinators and 1 project desk in the Tunis Office (co-shared by Oversight engineer and Programme Analyst)</t>
  </si>
  <si>
    <t xml:space="preserve">Costs related to the final evaluation of the project </t>
  </si>
  <si>
    <t>Cost related to the launch event of the project which will take place both in Libya (Tripoli) and in Tunis</t>
  </si>
  <si>
    <t>Cost related to a social media campaing - See Annex 6</t>
  </si>
  <si>
    <t>Cost related to the production of factsheets and newsletters - See Annex 6</t>
  </si>
  <si>
    <t>Cost related to promotional products - See Annex 6</t>
  </si>
  <si>
    <t>Cost related to the production of social media videos - See Annex 6</t>
  </si>
  <si>
    <t>Cost related to the implementation of media visits to project's locations - See Annex 6</t>
  </si>
  <si>
    <t>5.2.7 Photo campaign</t>
  </si>
  <si>
    <t>Cost related to the realization of a photo campaign - See Annex 6</t>
  </si>
  <si>
    <t>Cost related to the production of documentary films - See Annex 6</t>
  </si>
  <si>
    <t>Cost related to the preparation and organization of a photo exhibition in Brussels - See Annex 6</t>
  </si>
  <si>
    <t xml:space="preserve">Cost related to the establishment and training of 6 municipal facilitation team which may include staff from the central Ministry of Local Governments (MoLG). Teams will guarantee the coordination with the Libyan relevant authorities throughout the implementation of the project. </t>
  </si>
  <si>
    <t>Cost related to the realization of conflict analysis in the 6 selected municipalities</t>
  </si>
  <si>
    <t>Cost related to the establishment , training and operation of 6 municipal development desks to coordinate all development related activities at the municipal level and to respond to the 'human-mobility' issues</t>
  </si>
  <si>
    <t>Cost related to infrastructure works and equipment as well as to activities to improve service delivery. Details could only be provided after needs assessment is finalized</t>
  </si>
  <si>
    <t>Cost estimated according to market prices and to previous UN procurement activities and consultation with Tatweer Research</t>
  </si>
  <si>
    <t>Cost related to a local economic survey including entrepenurial ecosystem</t>
  </si>
  <si>
    <t>Cost related to organization of apprentship programmes / incubators (including REEI) in Benghazi, Tripoli and  Sabha</t>
  </si>
  <si>
    <t>Cost related to cash grant support to viable businesses according to the selection conducted during incubators</t>
  </si>
  <si>
    <t>Cost related to vocational/skills training in at least 3 municipalities</t>
  </si>
  <si>
    <t>Cost related to the organization of training activities and meetings to support selected municipalities (at least 3) in facilitating  manpower matching to speed up Local Economy Recovery</t>
  </si>
  <si>
    <t>Cost estimated according to the UNDP applicable rules and FAFA agreement between UN and EU</t>
  </si>
  <si>
    <t xml:space="preserve">8. Indirect costs (maximum 8% of  7, subtotal of direct eligible costs of the Action). Indirect costs for the EU will amount to a maximum of 7%, for other donors to 8%. </t>
  </si>
  <si>
    <t xml:space="preserve">For budgeting purposes the indirect cost (remuneration cost) is calcuated at 8% of the total eligible direct cost, whereas as per the UNDP-EU delegation agreement the applicable rate for the EU contribution will be 7% of the total eligible direct cost as attributable to the EU.   
</t>
  </si>
  <si>
    <t>Total EU Contribution</t>
  </si>
  <si>
    <t>EU Contribution to direct cost</t>
  </si>
  <si>
    <t>EU 7% indirect cost (remuneration cost)</t>
  </si>
  <si>
    <t>Total EU contribution in EUR</t>
  </si>
  <si>
    <t>Total EU contribution in USD</t>
  </si>
  <si>
    <t xml:space="preserve">8. Indirect costs (for EU: maximum 7% of subtotal of direct eligible costs of the action as attributable to EU - All other donors: 8% of subtotal of direct eligible costs of the action as attributable to other donors) </t>
  </si>
  <si>
    <t>1.1.1.1 Local Project Coordinators (Tripoli, Benghazi, Sabha) - 100%</t>
  </si>
  <si>
    <t>Rent cost for project staff/space in UNDP offices in Tunis and Tripoli including security costs</t>
  </si>
  <si>
    <t>Generic office supplies for project staff</t>
  </si>
  <si>
    <t>Maintenance costs for IT equipment used by project staff</t>
  </si>
  <si>
    <t>Local trasportation for project staff in Tunis and inside Libya</t>
  </si>
  <si>
    <t>Office costs for project staff related to wi-fi, telephone line, electricity, heating, cleaning and maintenance, etc.</t>
  </si>
  <si>
    <t>1.1.1.1 Local project coordinator (Tripoli, Benghazi, Sabha) - 100%</t>
  </si>
  <si>
    <t xml:space="preserve">Cost related to the identification of priority needs in the 6 selected municipalities and definition of feasibility plans including design, BoQs and technical specifications </t>
  </si>
  <si>
    <t>Euro Inforate for May 2017 (EURO to USD)</t>
  </si>
  <si>
    <t>The project Procurement Associate will work closely with the CO Procurement Specialist to ensure high quality and accuracy of work. The Procurement Associate promotes a client, quality and results-oriented approach in the Unit. The Procurement Associate will work in close collaboration with the Operations, Programme and projects staff in the CO and UNDP HQs staff to exchange information and ensure consistent service delivery. The key functions of the PA will include: 1) Implementation of operational strategies; 2) Support to procurement processes; 3) Implementation of sourcing strategy; and 4) Support to knowledge building and knowledge sharing. Twenty percent (20%) of this cost will be charged to the project budget for 3 years. No. of units = 36 months * 20% = 7.2</t>
  </si>
  <si>
    <t>The Project HR Associate, under the guidance and direct supervision of the Operations Manager, provides leadership in execution of the full range of HR services ensuring transparency and integrity. The HR Associate promotes a collaborative, client-oriented approach and promotes the maintenance of high staff morale. The HR Associate will lead the support staff of the HR Unit in relation to all Project Staff. The HR Associate works in close collaboration with the operations, programme and project teams in the CO and UNDP HQs staff for resolving complex HR-related issues and information delivery. Twenty percent (20%) of the cost of this post will be charged to the project budget for 3 years. No. of units = 36 months * 20% = 7.2</t>
  </si>
  <si>
    <t>The Operations Associate will work closely with the CO Operations Manager to ensure high quality and accuracy of work. The Operations Associate will work in close collaboration with the Operations, Programme and projects staff in the CO and UNDP HQs staff to exchange information and ensure consistent service delivery. The key functions of the Operations Associate will include: 1) Implementation of operational strategies; 2) Support to finance &amp; operations processes; 3) Implementation of operational plans; and 4) Support to knowledge building and knowledge sharing. Twenty percent (20%) of the cost of this post will be charged to the project budget for 3 years. No. of units = 36 months * 20% = 7.2</t>
  </si>
  <si>
    <t>1.1.2.2 Human Resources Associate - SC3 - 20%</t>
  </si>
  <si>
    <t>The project Finance Associate provides assistance to the project, ensure full compliance of financial recording with UNDP rules and regulations. Follow up on project administration, travel arrangements, logistical arrangements and provide accounting and administration support to the project. Ensure proper documentation for supporting documents and the proper recording and receipting of project good and services. Twenty percent (20%) of the cost of this post will be charged to the project budget for 3 years. No. of units = 36 months * 20% = 7.2</t>
  </si>
  <si>
    <t>The Programme Analyst will be based in Tunis and will be responsible for project implementation oversight and operationalization of the linkages with other similar initiatives and projects, as well as for the implementation and oversight of the project activities. The Programme Analyst is responsible for management of UNDP programme within the thematic/sectoral areas assigned. The Programme Analyst provides analysis of political, social and economic trends and leads formulation, management and evaluation of programme activities and provides policy advice services to the project. The Programme Analyst will supervise and lead Programme Associate and coordinates his/her activities and the activities of the assigned projects’ staff. The Programme Analyst works in close collaboration with the operations team. The Programme Analyst will be charged 20% to the project budget for 3 years.  No. of units = 36 months * 20% = 7.2</t>
  </si>
  <si>
    <t>The Oversight Engineer will be based in Tunis and provide overall monitoring and quality control of infrastructure rehabilitation including ensuring quality of the technical specifications required in the procurement process. The Oversight Engineer will be 50% charged to the project budget for a period of 2 years. No. of units = 24 months * 50% = 12</t>
  </si>
  <si>
    <t>The Procurement Specialist will be responsible for the effective delivery of procurement services in order to obtain the best value for money. The Procurement Specialist will oversee procurement services for the project and provides solutions to a wide spectrum of complex issues related to procurement. The Procurement Specialist promotes a collaborative, client-focused, quality and results-oriented approach to the project. The Procurement Specialist works in close collaboration with the Management Support and Business Development, Operations, Programme and the project teams to successfully deliver procurement services.  The Procurement Specialist will be charged 30% to the project budget for 3 years. No. of units = 36 months * 30% = 10.8</t>
  </si>
  <si>
    <t>Finance Analyst will ensure that all financial interactions conform to UNDP rules, regulations and procedures. Fifteen percent (15%) of the cost of this post will be charged to the project budget for 3 years. No. of units = 36 months * 15% = 5.4</t>
  </si>
  <si>
    <t>Country Office Operations Manager who will ensure proper coordination of operational functions between the project and country office, ensure on-going evaluation and readjustment of operations related to the project and CO taking into account changes in the operating environment. This post will be charged 15% to the project budget for 3 years. No. of units = 36 months * 15% = 5.4</t>
  </si>
  <si>
    <r>
      <t>3 Regional Project Coordinators – based in Tripoli, Benghazi and Sabha - will be responsible for strategic programme planning, coordination and</t>
    </r>
    <r>
      <rPr>
        <b/>
        <i/>
        <sz val="10"/>
        <color indexed="8"/>
        <rFont val="Arial"/>
        <family val="2"/>
      </rPr>
      <t xml:space="preserve"> </t>
    </r>
    <r>
      <rPr>
        <sz val="10"/>
        <color indexed="8"/>
        <rFont val="Arial"/>
        <family val="2"/>
      </rPr>
      <t>implementation of project activities at the country level. She/he will be responsible for the efficient coordination of project activities, including planning processes and timely delivery of results taking into consideration agreed upon work plans. Programme Coordinators will be charged 100% to the project budget for 3 years. No. of units = 3 coordinators * 36 months = 108</t>
    </r>
  </si>
  <si>
    <t>6 Site engineers - based in Sabratha, Tripoli, Sabha, Murzuq, Benghazi and Al Kufra – will be responsible for the day-to-day technical oversight of the infrastructure-related activities. She/he will be responsible for the efficient coordination of site activities, technical monitoring and reporting according to the work plan. Site engineers will be charged 100% to the project budget for 2 years. No of units = 6 engineers * 24 months = 144</t>
  </si>
  <si>
    <t xml:space="preserve">Activity 2.1.2 - Technical assistance / Capacity Building </t>
  </si>
  <si>
    <t xml:space="preserve">Activity 2.2.1 - Refurbishment of facilities / Equipment </t>
  </si>
  <si>
    <t xml:space="preserve">Activity 2.2.2 - Specialized training </t>
  </si>
  <si>
    <t xml:space="preserve">Activity 2.2.3 - Dialogue facilitation </t>
  </si>
  <si>
    <t>Cost related to the realization of RoL assessment in the 3 selected municipalities and definition of beneficiaries and detailed activities</t>
  </si>
  <si>
    <t xml:space="preserve">Activity 2.2.3 -  Dialogue facilitation </t>
  </si>
  <si>
    <t>Cost related to activities (i.e. technical assistance, capacity building, etc.) to legitimate central and local authorities. Activities to be defined after assessment, given the volatility of the Libyan context</t>
  </si>
  <si>
    <t>Cost related to infrastructure work in police stations in at least 1 municipality (Model police station). Details will follow the needs assessment conducted by the site engineer, given the volatility of the Libyan context</t>
  </si>
  <si>
    <t>Cost related to facilitation of dialogue and engagement (i.e. workshops, groups meetings, etc.) between intended beneficiaries. Detailed activities to be defined after assessment, given the volatility of the Libyan context</t>
  </si>
  <si>
    <t>Cost related to the organization of  training activities training for local police and local rule of law institutions in pilot municipalities, notably on anti-corruption, transparency and migrants’ rights, as well as on tolerance building and social cohesion. Detailed activities to be defined after assessment, given the volatility of the Libyan context</t>
  </si>
  <si>
    <t>Comments/Activities</t>
  </si>
  <si>
    <t>DPC</t>
  </si>
  <si>
    <t>Campaign needs to be launch soonest</t>
  </si>
  <si>
    <t>July</t>
  </si>
  <si>
    <t>August</t>
  </si>
  <si>
    <t>September</t>
  </si>
  <si>
    <t>x</t>
  </si>
  <si>
    <t>Year 1</t>
  </si>
  <si>
    <t>2017 Q4</t>
  </si>
  <si>
    <t>2018 Q2</t>
  </si>
  <si>
    <t>Fact sheets to be initiated as certain results are available</t>
  </si>
  <si>
    <t>same as above</t>
  </si>
  <si>
    <t>Initiate the process towards the end of first year, do all contractual arrangements.</t>
  </si>
  <si>
    <t>Conduct the RoL assessment. ToR developped to recruit an international consultant and 3 local consultants (in Tripoli, Benghazi and Sabha). To be launched by 6 July, to have the team on board by 20 July. The report ready by mid August.</t>
  </si>
  <si>
    <t>Based on the RoL assessment findings, launch an RfP and recruit a company that will provide the training/capacity building support. Competition to be conducted in September-October. Activities to take place as of November.</t>
  </si>
  <si>
    <t>-</t>
  </si>
  <si>
    <t>The RfP could be combined with the municipality assessment</t>
  </si>
  <si>
    <t>Design an RfP to identify the most relevant partner for establishing and training 6 municipal facilitation teams (in coord with Ministry of Local Gov). By end of July the company should be selected and start the work.</t>
  </si>
  <si>
    <t>Based on the needs assessment (111) plan this activity as of September.</t>
  </si>
  <si>
    <t>While missing from the Prodoc, this activity will need to be launched quickly, as it is critical for the selection of sites and objects. RfP would be the most reasonable (or IC, depending on office preference). Sequencing with municipality selection will have to be considered.</t>
  </si>
  <si>
    <t xml:space="preserve">Once the findings from activity 1.1.1. and 1.1.4 are available, the preparations for infrastructure works can start - ITB/BoQs </t>
  </si>
  <si>
    <t>To be designed once assessments under output 1 finalized.</t>
  </si>
  <si>
    <t>Since this activity is to be implemented in partnership with Tatweer Research, the Responsible Party Agreement will be updated and signed in July 2017.</t>
  </si>
  <si>
    <t>Do a quick assessment together with UNSMIL during July. Ideally in August engage engineers to work with tech specs and BoQs. findings, launch the process in September. Works to start in Sept-Oct (depending on RACP).</t>
  </si>
  <si>
    <t xml:space="preserve">engineer for libya under recruitment </t>
  </si>
  <si>
    <t>tbd</t>
  </si>
  <si>
    <t>CO extract/DPC</t>
  </si>
  <si>
    <t>ToR developed, competition announced</t>
  </si>
  <si>
    <t>2018 Q1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</si>
</sst>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_([$$-409]* #,##0.00_);_([$$-409]* \(#,##0.00\);_([$$-409]* &quot;-&quot;??_);_(@_)"/>
    <numFmt numFmtId="177" formatCode="[$-409]dddd\,\ mmmm\ dd\,\ yyyy"/>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_-[$$-409]* #,##0.00_ ;_-[$$-409]* \-#,##0.00\ ;_-[$$-409]* &quot;-&quot;??_ ;_-@_ "/>
    <numFmt numFmtId="184" formatCode="_([$€-2]\ * #,##0.00_);_([$€-2]\ * \(#,##0.00\);_([$€-2]\ * &quot;-&quot;??_);_(@_)"/>
    <numFmt numFmtId="185" formatCode="0.00000"/>
    <numFmt numFmtId="186" formatCode="_(* #,##0_);_(* \(#,##0\);_(* &quot;-&quot;??_);_(@_)"/>
    <numFmt numFmtId="187" formatCode="[$€-2]\ #,##0.00;[Red]\-[$€-2]\ #,##0.00"/>
    <numFmt numFmtId="188" formatCode="[$-809]dd\ mmmm\ yyyy"/>
    <numFmt numFmtId="189" formatCode="0.0"/>
    <numFmt numFmtId="190" formatCode="&quot;£&quot;#,##0.00"/>
    <numFmt numFmtId="191" formatCode="_-[$€-2]\ * #,##0.00_-;\-[$€-2]\ * #,##0.00_-;_-[$€-2]\ * &quot;-&quot;??_-;_-@_-"/>
  </numFmts>
  <fonts count="40">
    <font>
      <sz val="10"/>
      <name val="Arial"/>
      <family val="0"/>
    </font>
    <font>
      <b/>
      <sz val="10"/>
      <name val="Arial"/>
      <family val="2"/>
    </font>
    <font>
      <i/>
      <sz val="10"/>
      <name val="Arial"/>
      <family val="2"/>
    </font>
    <font>
      <b/>
      <i/>
      <sz val="10"/>
      <name val="Arial"/>
      <family val="2"/>
    </font>
    <font>
      <b/>
      <sz val="12"/>
      <name val="Arial"/>
      <family val="2"/>
    </font>
    <font>
      <b/>
      <vertAlign val="superscript"/>
      <sz val="12"/>
      <name val="Arial"/>
      <family val="2"/>
    </font>
    <font>
      <b/>
      <vertAlign val="superscript"/>
      <sz val="10"/>
      <name val="Arial"/>
      <family val="2"/>
    </font>
    <font>
      <vertAlign val="superscript"/>
      <sz val="10"/>
      <name val="Arial"/>
      <family val="2"/>
    </font>
    <font>
      <u val="single"/>
      <sz val="10"/>
      <color indexed="12"/>
      <name val="Arial"/>
      <family val="2"/>
    </font>
    <font>
      <u val="single"/>
      <sz val="10"/>
      <color indexed="3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0"/>
      <color indexed="8"/>
      <name val="Arial"/>
      <family val="2"/>
    </font>
    <font>
      <sz val="10"/>
      <name val="Myriad Pro"/>
      <family val="2"/>
    </font>
    <font>
      <sz val="10"/>
      <color indexed="8"/>
      <name val="Arial"/>
      <family val="2"/>
    </font>
    <font>
      <b/>
      <i/>
      <sz val="10"/>
      <color indexed="8"/>
      <name val="Arial"/>
      <family val="2"/>
    </font>
    <font>
      <b/>
      <sz val="10"/>
      <color indexed="8"/>
      <name val="Arial"/>
      <family val="2"/>
    </font>
    <font>
      <b/>
      <sz val="10"/>
      <color indexed="10"/>
      <name val="Arial"/>
      <family val="2"/>
    </font>
    <font>
      <sz val="10"/>
      <color indexed="10"/>
      <name val="Arial"/>
      <family val="2"/>
    </font>
    <font>
      <b/>
      <sz val="10"/>
      <color theme="1"/>
      <name val="Arial"/>
      <family val="2"/>
    </font>
    <font>
      <sz val="10"/>
      <color theme="1"/>
      <name val="Arial"/>
      <family val="2"/>
    </font>
    <font>
      <sz val="10"/>
      <color rgb="FF000000"/>
      <name val="Arial"/>
      <family val="2"/>
    </font>
    <font>
      <b/>
      <sz val="10"/>
      <color rgb="FFFF0000"/>
      <name val="Arial"/>
      <family val="2"/>
    </font>
    <font>
      <sz val="10"/>
      <color rgb="FFFF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0"/>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thin"/>
    </border>
    <border>
      <left style="medium"/>
      <right>
        <color indexed="63"/>
      </right>
      <top style="medium"/>
      <bottom style="medium"/>
    </border>
    <border>
      <left style="medium"/>
      <right>
        <color indexed="63"/>
      </right>
      <top style="medium"/>
      <bottom style="thin"/>
    </border>
    <border>
      <left style="medium"/>
      <right>
        <color indexed="63"/>
      </right>
      <top>
        <color indexed="63"/>
      </top>
      <bottom style="thin"/>
    </border>
    <border>
      <left style="medium"/>
      <right style="thin"/>
      <top style="thin"/>
      <bottom style="thin"/>
    </border>
    <border>
      <left>
        <color indexed="63"/>
      </left>
      <right style="thin"/>
      <top style="thin"/>
      <bottom style="thin"/>
    </border>
    <border>
      <left>
        <color indexed="63"/>
      </left>
      <right style="thin"/>
      <top style="thin"/>
      <bottom style="medium"/>
    </border>
    <border>
      <left style="thin"/>
      <right style="medium"/>
      <top style="thin"/>
      <bottom style="medium"/>
    </border>
    <border>
      <left>
        <color indexed="63"/>
      </left>
      <right style="thin"/>
      <top style="medium"/>
      <bottom style="medium"/>
    </border>
    <border>
      <left>
        <color indexed="63"/>
      </left>
      <right style="medium"/>
      <top style="medium"/>
      <bottom style="medium"/>
    </border>
    <border>
      <left style="thin"/>
      <right style="medium"/>
      <top style="medium"/>
      <bottom style="medium"/>
    </border>
    <border>
      <left style="medium"/>
      <right style="medium"/>
      <top style="thin"/>
      <bottom style="thin"/>
    </border>
    <border>
      <left style="medium"/>
      <right>
        <color indexed="63"/>
      </right>
      <top style="thin"/>
      <bottom>
        <color indexed="63"/>
      </bottom>
    </border>
    <border>
      <left style="thick"/>
      <right style="thin"/>
      <top style="thick"/>
      <bottom style="thin"/>
    </border>
    <border>
      <left style="thin"/>
      <right style="thick"/>
      <top style="thin"/>
      <bottom style="thin"/>
    </border>
    <border>
      <left style="thick"/>
      <right style="thin"/>
      <top style="thin"/>
      <bottom style="thin"/>
    </border>
    <border>
      <left style="thick"/>
      <right style="thin"/>
      <top style="thin"/>
      <bottom style="thick"/>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thin"/>
      <right style="thin"/>
      <top style="thick"/>
      <bottom style="thin"/>
    </border>
    <border>
      <left style="thin"/>
      <right style="thick"/>
      <top style="thick"/>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7" borderId="1" applyNumberFormat="0" applyAlignment="0" applyProtection="0"/>
    <xf numFmtId="0" fontId="15" fillId="20"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1" borderId="0" applyNumberFormat="0" applyBorder="0" applyAlignment="0" applyProtection="0"/>
    <xf numFmtId="0" fontId="0" fillId="0" borderId="0">
      <alignment/>
      <protection/>
    </xf>
    <xf numFmtId="0" fontId="11" fillId="22" borderId="7" applyNumberFormat="0" applyFont="0" applyAlignment="0" applyProtection="0"/>
    <xf numFmtId="0" fontId="24" fillId="7"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89">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0" fillId="0" borderId="10" xfId="0" applyFont="1" applyBorder="1" applyAlignment="1">
      <alignment horizontal="center"/>
    </xf>
    <xf numFmtId="0" fontId="3" fillId="7" borderId="11" xfId="0" applyFont="1" applyFill="1" applyBorder="1" applyAlignment="1">
      <alignment horizontal="center"/>
    </xf>
    <xf numFmtId="0" fontId="3" fillId="7" borderId="11" xfId="0" applyFont="1" applyFill="1" applyBorder="1" applyAlignment="1">
      <alignment/>
    </xf>
    <xf numFmtId="0" fontId="0" fillId="7" borderId="11" xfId="0" applyFont="1" applyFill="1" applyBorder="1" applyAlignment="1">
      <alignment horizontal="center"/>
    </xf>
    <xf numFmtId="0" fontId="0" fillId="7" borderId="0" xfId="0" applyFill="1" applyAlignment="1">
      <alignment/>
    </xf>
    <xf numFmtId="0" fontId="0" fillId="0" borderId="0" xfId="0" applyAlignment="1">
      <alignment wrapText="1"/>
    </xf>
    <xf numFmtId="0" fontId="0" fillId="0" borderId="0" xfId="0" applyFill="1" applyAlignment="1">
      <alignment/>
    </xf>
    <xf numFmtId="0" fontId="3" fillId="7" borderId="12" xfId="0" applyFont="1" applyFill="1" applyBorder="1" applyAlignment="1">
      <alignment wrapText="1"/>
    </xf>
    <xf numFmtId="0" fontId="3" fillId="7" borderId="13" xfId="0" applyFont="1" applyFill="1" applyBorder="1" applyAlignment="1">
      <alignment horizontal="center"/>
    </xf>
    <xf numFmtId="0" fontId="2" fillId="7" borderId="13" xfId="0" applyFont="1" applyFill="1" applyBorder="1" applyAlignment="1">
      <alignment horizontal="center"/>
    </xf>
    <xf numFmtId="0" fontId="3" fillId="7" borderId="14" xfId="0" applyFont="1" applyFill="1" applyBorder="1" applyAlignment="1">
      <alignment wrapText="1"/>
    </xf>
    <xf numFmtId="0" fontId="3" fillId="7" borderId="15" xfId="0" applyFont="1" applyFill="1" applyBorder="1" applyAlignment="1">
      <alignment horizontal="center"/>
    </xf>
    <xf numFmtId="0" fontId="0" fillId="0" borderId="11" xfId="0" applyFont="1" applyBorder="1" applyAlignment="1">
      <alignment horizontal="center"/>
    </xf>
    <xf numFmtId="0" fontId="1" fillId="0" borderId="16" xfId="0" applyFont="1" applyBorder="1" applyAlignment="1">
      <alignment/>
    </xf>
    <xf numFmtId="0" fontId="0" fillId="0" borderId="16" xfId="0" applyBorder="1" applyAlignment="1">
      <alignment/>
    </xf>
    <xf numFmtId="0" fontId="1" fillId="7" borderId="17" xfId="0" applyFont="1" applyFill="1" applyBorder="1" applyAlignment="1">
      <alignment vertical="center" wrapText="1"/>
    </xf>
    <xf numFmtId="0" fontId="0" fillId="23" borderId="11" xfId="0" applyFont="1" applyFill="1" applyBorder="1" applyAlignment="1">
      <alignment horizontal="center"/>
    </xf>
    <xf numFmtId="0" fontId="1" fillId="7" borderId="18" xfId="0" applyFont="1" applyFill="1" applyBorder="1" applyAlignment="1">
      <alignment horizontal="center" vertical="center" wrapText="1"/>
    </xf>
    <xf numFmtId="0" fontId="0" fillId="0" borderId="12" xfId="0" applyBorder="1" applyAlignment="1">
      <alignment wrapText="1"/>
    </xf>
    <xf numFmtId="0" fontId="1" fillId="7" borderId="10" xfId="0" applyFont="1" applyFill="1" applyBorder="1" applyAlignment="1">
      <alignment horizontal="center" vertical="top"/>
    </xf>
    <xf numFmtId="0" fontId="1" fillId="7" borderId="10" xfId="0" applyFont="1" applyFill="1" applyBorder="1" applyAlignment="1">
      <alignment horizontal="center" vertical="top" wrapText="1"/>
    </xf>
    <xf numFmtId="0" fontId="0" fillId="0" borderId="12" xfId="0" applyFont="1" applyBorder="1" applyAlignment="1">
      <alignment wrapText="1"/>
    </xf>
    <xf numFmtId="0" fontId="35" fillId="0" borderId="19" xfId="0" applyFont="1" applyBorder="1" applyAlignment="1">
      <alignment vertical="center" wrapText="1"/>
    </xf>
    <xf numFmtId="0" fontId="1" fillId="0" borderId="12" xfId="0" applyFont="1" applyBorder="1" applyAlignment="1">
      <alignment vertical="center" wrapText="1"/>
    </xf>
    <xf numFmtId="0" fontId="35" fillId="0" borderId="12" xfId="0" applyFont="1" applyBorder="1" applyAlignment="1">
      <alignment vertical="center" wrapText="1"/>
    </xf>
    <xf numFmtId="0" fontId="36" fillId="0" borderId="17" xfId="0" applyFont="1" applyBorder="1" applyAlignment="1">
      <alignment vertical="center" wrapText="1"/>
    </xf>
    <xf numFmtId="0" fontId="0" fillId="23" borderId="17" xfId="0" applyFont="1" applyFill="1" applyBorder="1" applyAlignment="1">
      <alignment vertical="center" wrapText="1"/>
    </xf>
    <xf numFmtId="0" fontId="1" fillId="7" borderId="20" xfId="0" applyFont="1" applyFill="1" applyBorder="1" applyAlignment="1">
      <alignment horizontal="center" vertical="top"/>
    </xf>
    <xf numFmtId="0" fontId="1" fillId="7" borderId="16" xfId="0" applyFont="1" applyFill="1" applyBorder="1" applyAlignment="1">
      <alignment horizontal="center" vertical="top" wrapText="1"/>
    </xf>
    <xf numFmtId="0" fontId="1" fillId="0" borderId="20" xfId="0" applyFont="1" applyBorder="1" applyAlignment="1">
      <alignment horizontal="center"/>
    </xf>
    <xf numFmtId="0" fontId="0" fillId="0" borderId="20" xfId="0" applyBorder="1" applyAlignment="1">
      <alignment horizontal="center"/>
    </xf>
    <xf numFmtId="0" fontId="3" fillId="7" borderId="12" xfId="0" applyFont="1" applyFill="1" applyBorder="1" applyAlignment="1">
      <alignment horizontal="center"/>
    </xf>
    <xf numFmtId="0" fontId="0" fillId="0" borderId="20" xfId="0" applyFont="1" applyBorder="1" applyAlignment="1">
      <alignment horizontal="center"/>
    </xf>
    <xf numFmtId="0" fontId="2" fillId="7" borderId="12" xfId="0" applyFont="1" applyFill="1" applyBorder="1" applyAlignment="1">
      <alignment horizontal="center"/>
    </xf>
    <xf numFmtId="0" fontId="3" fillId="7" borderId="14" xfId="0" applyFont="1" applyFill="1" applyBorder="1" applyAlignment="1">
      <alignment horizontal="center"/>
    </xf>
    <xf numFmtId="0" fontId="2" fillId="0" borderId="20" xfId="0" applyFont="1" applyBorder="1" applyAlignment="1">
      <alignment horizontal="center"/>
    </xf>
    <xf numFmtId="0" fontId="0" fillId="7" borderId="17" xfId="0" applyFont="1" applyFill="1" applyBorder="1" applyAlignment="1">
      <alignment horizontal="center"/>
    </xf>
    <xf numFmtId="0" fontId="0" fillId="0" borderId="17" xfId="0" applyFont="1" applyBorder="1" applyAlignment="1">
      <alignment horizontal="center"/>
    </xf>
    <xf numFmtId="0" fontId="3" fillId="7" borderId="17" xfId="0" applyFont="1" applyFill="1" applyBorder="1" applyAlignment="1">
      <alignment horizontal="center"/>
    </xf>
    <xf numFmtId="0" fontId="0" fillId="23" borderId="17" xfId="0" applyFont="1" applyFill="1" applyBorder="1" applyAlignment="1">
      <alignment horizontal="center"/>
    </xf>
    <xf numFmtId="0" fontId="3" fillId="7" borderId="17" xfId="0" applyFont="1" applyFill="1" applyBorder="1" applyAlignment="1">
      <alignment/>
    </xf>
    <xf numFmtId="176" fontId="0" fillId="0" borderId="10" xfId="44" applyNumberFormat="1" applyFont="1" applyBorder="1" applyAlignment="1">
      <alignment horizontal="center"/>
    </xf>
    <xf numFmtId="176" fontId="0" fillId="0" borderId="16" xfId="44" applyNumberFormat="1" applyFont="1" applyBorder="1" applyAlignment="1">
      <alignment horizontal="center"/>
    </xf>
    <xf numFmtId="176" fontId="0" fillId="0" borderId="10" xfId="0" applyNumberFormat="1" applyBorder="1" applyAlignment="1">
      <alignment/>
    </xf>
    <xf numFmtId="176" fontId="0" fillId="0" borderId="16" xfId="0" applyNumberFormat="1" applyBorder="1" applyAlignment="1">
      <alignment/>
    </xf>
    <xf numFmtId="176" fontId="1" fillId="7" borderId="21" xfId="0" applyNumberFormat="1" applyFont="1" applyFill="1" applyBorder="1" applyAlignment="1">
      <alignment/>
    </xf>
    <xf numFmtId="176" fontId="1" fillId="7" borderId="16" xfId="0" applyNumberFormat="1" applyFont="1" applyFill="1" applyBorder="1" applyAlignment="1">
      <alignment/>
    </xf>
    <xf numFmtId="176" fontId="1" fillId="0" borderId="10" xfId="0" applyNumberFormat="1" applyFont="1" applyBorder="1" applyAlignment="1">
      <alignment/>
    </xf>
    <xf numFmtId="176" fontId="1" fillId="0" borderId="16" xfId="0" applyNumberFormat="1" applyFont="1" applyBorder="1" applyAlignment="1">
      <alignment/>
    </xf>
    <xf numFmtId="176" fontId="0" fillId="0" borderId="10" xfId="0" applyNumberFormat="1" applyFont="1" applyBorder="1" applyAlignment="1">
      <alignment/>
    </xf>
    <xf numFmtId="176" fontId="0" fillId="0" borderId="16" xfId="0" applyNumberFormat="1" applyFont="1" applyBorder="1" applyAlignment="1">
      <alignment/>
    </xf>
    <xf numFmtId="176" fontId="3" fillId="7" borderId="21" xfId="0" applyNumberFormat="1" applyFont="1" applyFill="1" applyBorder="1" applyAlignment="1">
      <alignment/>
    </xf>
    <xf numFmtId="176" fontId="2" fillId="7" borderId="21" xfId="0" applyNumberFormat="1" applyFont="1" applyFill="1" applyBorder="1" applyAlignment="1">
      <alignment/>
    </xf>
    <xf numFmtId="176" fontId="3" fillId="7" borderId="22" xfId="0" applyNumberFormat="1" applyFont="1" applyFill="1" applyBorder="1" applyAlignment="1">
      <alignment/>
    </xf>
    <xf numFmtId="176" fontId="1" fillId="7" borderId="23" xfId="0" applyNumberFormat="1" applyFont="1" applyFill="1" applyBorder="1" applyAlignment="1">
      <alignment/>
    </xf>
    <xf numFmtId="176" fontId="2" fillId="0" borderId="10" xfId="0" applyNumberFormat="1" applyFont="1" applyBorder="1" applyAlignment="1">
      <alignment/>
    </xf>
    <xf numFmtId="176" fontId="2" fillId="0" borderId="16" xfId="0" applyNumberFormat="1" applyFont="1" applyBorder="1" applyAlignment="1">
      <alignment/>
    </xf>
    <xf numFmtId="176" fontId="0" fillId="7" borderId="24" xfId="0" applyNumberFormat="1" applyFont="1" applyFill="1" applyBorder="1" applyAlignment="1">
      <alignment/>
    </xf>
    <xf numFmtId="176" fontId="1" fillId="7" borderId="25" xfId="0" applyNumberFormat="1" applyFont="1" applyFill="1" applyBorder="1" applyAlignment="1">
      <alignment/>
    </xf>
    <xf numFmtId="176" fontId="0" fillId="0" borderId="24" xfId="0" applyNumberFormat="1" applyFont="1" applyBorder="1" applyAlignment="1">
      <alignment/>
    </xf>
    <xf numFmtId="176" fontId="0" fillId="0" borderId="26" xfId="0" applyNumberFormat="1" applyBorder="1" applyAlignment="1">
      <alignment/>
    </xf>
    <xf numFmtId="176" fontId="3" fillId="7" borderId="24" xfId="0" applyNumberFormat="1" applyFont="1" applyFill="1" applyBorder="1" applyAlignment="1">
      <alignment/>
    </xf>
    <xf numFmtId="176" fontId="1" fillId="7" borderId="26" xfId="0" applyNumberFormat="1" applyFont="1" applyFill="1" applyBorder="1" applyAlignment="1">
      <alignment/>
    </xf>
    <xf numFmtId="176" fontId="0" fillId="23" borderId="24" xfId="0" applyNumberFormat="1" applyFont="1" applyFill="1" applyBorder="1" applyAlignment="1">
      <alignment/>
    </xf>
    <xf numFmtId="176" fontId="0" fillId="23" borderId="25" xfId="0" applyNumberFormat="1" applyFont="1" applyFill="1" applyBorder="1" applyAlignment="1">
      <alignment/>
    </xf>
    <xf numFmtId="0" fontId="29" fillId="0" borderId="27" xfId="0" applyFont="1" applyBorder="1" applyAlignment="1">
      <alignment wrapText="1"/>
    </xf>
    <xf numFmtId="0" fontId="0" fillId="0" borderId="28" xfId="0" applyFont="1" applyBorder="1" applyAlignment="1">
      <alignment wrapText="1"/>
    </xf>
    <xf numFmtId="0" fontId="0" fillId="0" borderId="12" xfId="0" applyFont="1" applyBorder="1" applyAlignment="1">
      <alignment vertical="center" wrapText="1"/>
    </xf>
    <xf numFmtId="0" fontId="2" fillId="0" borderId="12" xfId="0" applyFont="1" applyBorder="1" applyAlignment="1">
      <alignment vertical="center" wrapText="1"/>
    </xf>
    <xf numFmtId="0" fontId="0" fillId="0" borderId="27" xfId="0" applyFont="1" applyBorder="1" applyAlignment="1">
      <alignment vertical="center" wrapText="1"/>
    </xf>
    <xf numFmtId="2" fontId="0" fillId="0" borderId="10" xfId="0" applyNumberFormat="1" applyFont="1" applyBorder="1" applyAlignment="1">
      <alignment horizontal="center"/>
    </xf>
    <xf numFmtId="0" fontId="4" fillId="0" borderId="29" xfId="0" applyFont="1" applyFill="1" applyBorder="1" applyAlignment="1">
      <alignment horizontal="left" wrapText="1"/>
    </xf>
    <xf numFmtId="0" fontId="1" fillId="7" borderId="30" xfId="0" applyFont="1" applyFill="1" applyBorder="1" applyAlignment="1">
      <alignment horizontal="center"/>
    </xf>
    <xf numFmtId="0" fontId="1" fillId="0" borderId="31" xfId="0" applyFont="1" applyFill="1" applyBorder="1" applyAlignment="1">
      <alignment wrapText="1"/>
    </xf>
    <xf numFmtId="0" fontId="0" fillId="0" borderId="31" xfId="0" applyFont="1" applyBorder="1" applyAlignment="1">
      <alignment vertical="center" wrapText="1"/>
    </xf>
    <xf numFmtId="0" fontId="36" fillId="0" borderId="32" xfId="0" applyFont="1" applyBorder="1" applyAlignment="1">
      <alignment vertical="center" wrapText="1"/>
    </xf>
    <xf numFmtId="0" fontId="3" fillId="7" borderId="31" xfId="0" applyFont="1" applyFill="1" applyBorder="1" applyAlignment="1">
      <alignment vertical="center" wrapText="1"/>
    </xf>
    <xf numFmtId="0" fontId="2" fillId="7" borderId="30" xfId="0" applyFont="1" applyFill="1" applyBorder="1" applyAlignment="1">
      <alignment vertical="center"/>
    </xf>
    <xf numFmtId="0" fontId="29" fillId="0" borderId="31" xfId="0" applyFont="1" applyBorder="1" applyAlignment="1">
      <alignment vertical="center" wrapText="1"/>
    </xf>
    <xf numFmtId="0" fontId="37" fillId="0" borderId="30" xfId="0" applyFont="1" applyBorder="1" applyAlignment="1">
      <alignment vertical="center" wrapText="1"/>
    </xf>
    <xf numFmtId="0" fontId="0" fillId="24" borderId="31" xfId="0" applyFill="1" applyBorder="1" applyAlignment="1">
      <alignment vertical="center" wrapText="1"/>
    </xf>
    <xf numFmtId="0" fontId="0" fillId="24" borderId="30" xfId="0" applyFill="1" applyBorder="1" applyAlignment="1">
      <alignment vertical="center"/>
    </xf>
    <xf numFmtId="0" fontId="35" fillId="24" borderId="31" xfId="0" applyFont="1" applyFill="1" applyBorder="1" applyAlignment="1">
      <alignment vertical="center" wrapText="1"/>
    </xf>
    <xf numFmtId="0" fontId="1" fillId="24" borderId="30" xfId="0" applyFont="1" applyFill="1" applyBorder="1" applyAlignment="1">
      <alignment/>
    </xf>
    <xf numFmtId="0" fontId="0" fillId="24" borderId="31" xfId="0" applyFont="1" applyFill="1" applyBorder="1" applyAlignment="1">
      <alignment vertical="center" wrapText="1"/>
    </xf>
    <xf numFmtId="0" fontId="1" fillId="24" borderId="30" xfId="0" applyFont="1" applyFill="1" applyBorder="1" applyAlignment="1">
      <alignment vertical="center"/>
    </xf>
    <xf numFmtId="0" fontId="0" fillId="24" borderId="30" xfId="0" applyFont="1" applyFill="1" applyBorder="1" applyAlignment="1">
      <alignment vertical="center"/>
    </xf>
    <xf numFmtId="0" fontId="3" fillId="24" borderId="31" xfId="0" applyFont="1" applyFill="1" applyBorder="1" applyAlignment="1">
      <alignment vertical="center" wrapText="1"/>
    </xf>
    <xf numFmtId="0" fontId="1" fillId="24" borderId="31" xfId="0" applyFont="1" applyFill="1" applyBorder="1" applyAlignment="1">
      <alignment vertical="center" wrapText="1"/>
    </xf>
    <xf numFmtId="0" fontId="37" fillId="0" borderId="30" xfId="0" applyFont="1" applyFill="1" applyBorder="1" applyAlignment="1">
      <alignment vertical="center" wrapText="1"/>
    </xf>
    <xf numFmtId="0" fontId="3" fillId="24" borderId="30" xfId="0" applyFont="1" applyFill="1" applyBorder="1" applyAlignment="1">
      <alignment vertical="center"/>
    </xf>
    <xf numFmtId="0" fontId="37" fillId="24" borderId="30" xfId="0" applyFont="1" applyFill="1" applyBorder="1" applyAlignment="1">
      <alignment vertical="center" wrapText="1"/>
    </xf>
    <xf numFmtId="0" fontId="2" fillId="0" borderId="30" xfId="0" applyFont="1" applyFill="1" applyBorder="1" applyAlignment="1">
      <alignment horizontal="center" wrapText="1"/>
    </xf>
    <xf numFmtId="0" fontId="1" fillId="24" borderId="31" xfId="0" applyFont="1" applyFill="1" applyBorder="1" applyAlignment="1">
      <alignment horizontal="center" wrapText="1"/>
    </xf>
    <xf numFmtId="0" fontId="36" fillId="0" borderId="0" xfId="0" applyFont="1" applyAlignment="1">
      <alignment wrapText="1"/>
    </xf>
    <xf numFmtId="0" fontId="0" fillId="0" borderId="0" xfId="0" applyFont="1" applyAlignment="1">
      <alignment wrapText="1"/>
    </xf>
    <xf numFmtId="0" fontId="36" fillId="0" borderId="0" xfId="0" applyFont="1" applyAlignment="1">
      <alignment horizontal="left" wrapText="1"/>
    </xf>
    <xf numFmtId="0" fontId="1" fillId="0" borderId="10" xfId="0" applyFont="1" applyFill="1" applyBorder="1" applyAlignment="1">
      <alignment horizontal="center"/>
    </xf>
    <xf numFmtId="0" fontId="2" fillId="0" borderId="10" xfId="0" applyFont="1" applyFill="1" applyBorder="1" applyAlignment="1">
      <alignment horizontal="center" wrapText="1"/>
    </xf>
    <xf numFmtId="0" fontId="0" fillId="0" borderId="10" xfId="0" applyFill="1" applyBorder="1" applyAlignment="1">
      <alignment vertical="center"/>
    </xf>
    <xf numFmtId="0" fontId="37" fillId="0" borderId="10" xfId="0" applyFont="1" applyFill="1" applyBorder="1" applyAlignment="1">
      <alignment vertical="center" wrapText="1"/>
    </xf>
    <xf numFmtId="0" fontId="1" fillId="0" borderId="10" xfId="0" applyFont="1" applyFill="1" applyBorder="1" applyAlignment="1">
      <alignment vertical="center"/>
    </xf>
    <xf numFmtId="0" fontId="0" fillId="0" borderId="10" xfId="0" applyFont="1" applyFill="1" applyBorder="1" applyAlignment="1">
      <alignment vertical="center"/>
    </xf>
    <xf numFmtId="0" fontId="2" fillId="0" borderId="10" xfId="0" applyFont="1" applyFill="1" applyBorder="1" applyAlignment="1">
      <alignment vertical="center"/>
    </xf>
    <xf numFmtId="0" fontId="37" fillId="0" borderId="33" xfId="0" applyFont="1" applyFill="1" applyBorder="1" applyAlignment="1">
      <alignment vertical="center" wrapText="1"/>
    </xf>
    <xf numFmtId="0" fontId="3" fillId="0" borderId="10" xfId="0" applyFont="1" applyFill="1" applyBorder="1" applyAlignment="1">
      <alignment vertical="center"/>
    </xf>
    <xf numFmtId="0" fontId="4" fillId="0" borderId="0" xfId="0" applyFont="1" applyFill="1" applyBorder="1" applyAlignment="1">
      <alignment horizontal="left" vertical="top" wrapText="1"/>
    </xf>
    <xf numFmtId="176" fontId="0" fillId="25" borderId="34" xfId="0" applyNumberFormat="1" applyFont="1" applyFill="1" applyBorder="1" applyAlignment="1">
      <alignment/>
    </xf>
    <xf numFmtId="0" fontId="0" fillId="0" borderId="35" xfId="0" applyFont="1" applyBorder="1" applyAlignment="1">
      <alignment wrapText="1"/>
    </xf>
    <xf numFmtId="0" fontId="0" fillId="0" borderId="36" xfId="0" applyFont="1" applyBorder="1" applyAlignment="1">
      <alignment wrapText="1"/>
    </xf>
    <xf numFmtId="0" fontId="36" fillId="0" borderId="0" xfId="0" applyFont="1" applyBorder="1" applyAlignment="1">
      <alignment horizontal="left" wrapText="1"/>
    </xf>
    <xf numFmtId="0" fontId="0" fillId="0" borderId="0" xfId="0" applyFont="1" applyBorder="1" applyAlignment="1">
      <alignment wrapText="1"/>
    </xf>
    <xf numFmtId="174" fontId="0" fillId="0" borderId="0" xfId="44" applyFont="1" applyBorder="1" applyAlignment="1">
      <alignment wrapText="1"/>
    </xf>
    <xf numFmtId="176" fontId="1" fillId="0" borderId="0" xfId="44" applyNumberFormat="1" applyFont="1" applyBorder="1" applyAlignment="1">
      <alignment wrapText="1"/>
    </xf>
    <xf numFmtId="0" fontId="36" fillId="0" borderId="0" xfId="0" applyFont="1" applyBorder="1" applyAlignment="1">
      <alignment wrapText="1"/>
    </xf>
    <xf numFmtId="176" fontId="35" fillId="0" borderId="0" xfId="44" applyNumberFormat="1" applyFont="1" applyBorder="1" applyAlignment="1">
      <alignment wrapText="1"/>
    </xf>
    <xf numFmtId="191" fontId="36" fillId="0" borderId="0" xfId="42" applyNumberFormat="1" applyFont="1" applyBorder="1" applyAlignment="1">
      <alignment horizontal="left" wrapText="1"/>
    </xf>
    <xf numFmtId="183" fontId="36" fillId="0" borderId="0" xfId="0" applyNumberFormat="1" applyFont="1" applyBorder="1" applyAlignment="1">
      <alignment wrapText="1"/>
    </xf>
    <xf numFmtId="183" fontId="0" fillId="0" borderId="0" xfId="0" applyNumberFormat="1" applyFont="1" applyBorder="1" applyAlignment="1">
      <alignment wrapText="1"/>
    </xf>
    <xf numFmtId="183" fontId="0" fillId="0" borderId="36" xfId="0" applyNumberFormat="1" applyFont="1" applyBorder="1" applyAlignment="1">
      <alignment wrapText="1"/>
    </xf>
    <xf numFmtId="183" fontId="0" fillId="0" borderId="0" xfId="0" applyNumberFormat="1" applyAlignment="1">
      <alignment/>
    </xf>
    <xf numFmtId="176" fontId="38" fillId="0" borderId="0" xfId="44" applyNumberFormat="1" applyFont="1" applyBorder="1" applyAlignment="1">
      <alignment wrapText="1"/>
    </xf>
    <xf numFmtId="0" fontId="1" fillId="7" borderId="33" xfId="0" applyFont="1" applyFill="1" applyBorder="1" applyAlignment="1">
      <alignment horizontal="center" vertical="top" wrapText="1"/>
    </xf>
    <xf numFmtId="0" fontId="1" fillId="0" borderId="33" xfId="0" applyFont="1" applyBorder="1" applyAlignment="1">
      <alignment/>
    </xf>
    <xf numFmtId="0" fontId="0" fillId="0" borderId="33" xfId="0" applyBorder="1" applyAlignment="1">
      <alignment/>
    </xf>
    <xf numFmtId="176" fontId="0" fillId="0" borderId="33" xfId="0" applyNumberFormat="1" applyBorder="1" applyAlignment="1">
      <alignment/>
    </xf>
    <xf numFmtId="176" fontId="0" fillId="0" borderId="33" xfId="44" applyNumberFormat="1" applyFont="1" applyBorder="1" applyAlignment="1">
      <alignment horizontal="center"/>
    </xf>
    <xf numFmtId="176" fontId="1" fillId="7" borderId="13" xfId="0" applyNumberFormat="1" applyFont="1" applyFill="1" applyBorder="1" applyAlignment="1">
      <alignment/>
    </xf>
    <xf numFmtId="176" fontId="1" fillId="0" borderId="33" xfId="0" applyNumberFormat="1" applyFont="1" applyBorder="1" applyAlignment="1">
      <alignment/>
    </xf>
    <xf numFmtId="176" fontId="0" fillId="0" borderId="33" xfId="0" applyNumberFormat="1" applyFont="1" applyBorder="1" applyAlignment="1">
      <alignment/>
    </xf>
    <xf numFmtId="176" fontId="3" fillId="7" borderId="13" xfId="0" applyNumberFormat="1" applyFont="1" applyFill="1" applyBorder="1" applyAlignment="1">
      <alignment/>
    </xf>
    <xf numFmtId="176" fontId="2" fillId="7" borderId="13" xfId="0" applyNumberFormat="1" applyFont="1" applyFill="1" applyBorder="1" applyAlignment="1">
      <alignment/>
    </xf>
    <xf numFmtId="176" fontId="3" fillId="7" borderId="15" xfId="0" applyNumberFormat="1" applyFont="1" applyFill="1" applyBorder="1" applyAlignment="1">
      <alignment/>
    </xf>
    <xf numFmtId="176" fontId="2" fillId="0" borderId="33" xfId="0" applyNumberFormat="1" applyFont="1" applyBorder="1" applyAlignment="1">
      <alignment/>
    </xf>
    <xf numFmtId="176" fontId="0" fillId="7" borderId="11" xfId="0" applyNumberFormat="1" applyFont="1" applyFill="1" applyBorder="1" applyAlignment="1">
      <alignment/>
    </xf>
    <xf numFmtId="176" fontId="0" fillId="0" borderId="11" xfId="0" applyNumberFormat="1" applyFont="1" applyBorder="1" applyAlignment="1">
      <alignment/>
    </xf>
    <xf numFmtId="176" fontId="3" fillId="7" borderId="11" xfId="0" applyNumberFormat="1" applyFont="1" applyFill="1" applyBorder="1" applyAlignment="1">
      <alignment/>
    </xf>
    <xf numFmtId="176" fontId="0" fillId="23" borderId="11" xfId="0" applyNumberFormat="1" applyFont="1" applyFill="1" applyBorder="1" applyAlignment="1">
      <alignment/>
    </xf>
    <xf numFmtId="0" fontId="0" fillId="0" borderId="0" xfId="0" applyFont="1" applyFill="1" applyBorder="1" applyAlignment="1">
      <alignment/>
    </xf>
    <xf numFmtId="0" fontId="0" fillId="0" borderId="10" xfId="0" applyFont="1" applyBorder="1" applyAlignment="1">
      <alignment wrapText="1"/>
    </xf>
    <xf numFmtId="0" fontId="0" fillId="0" borderId="10" xfId="0" applyFont="1" applyBorder="1" applyAlignment="1">
      <alignment/>
    </xf>
    <xf numFmtId="0" fontId="0" fillId="0" borderId="10" xfId="0" applyFont="1" applyFill="1" applyBorder="1" applyAlignment="1">
      <alignment/>
    </xf>
    <xf numFmtId="0" fontId="0" fillId="26" borderId="10" xfId="0" applyFont="1" applyFill="1" applyBorder="1" applyAlignment="1">
      <alignment/>
    </xf>
    <xf numFmtId="0" fontId="0" fillId="26" borderId="10" xfId="0" applyFill="1" applyBorder="1" applyAlignment="1">
      <alignment/>
    </xf>
    <xf numFmtId="0" fontId="1" fillId="7" borderId="13" xfId="0" applyFont="1" applyFill="1" applyBorder="1" applyAlignment="1">
      <alignment horizontal="center" vertical="top" wrapText="1"/>
    </xf>
    <xf numFmtId="0" fontId="0" fillId="0" borderId="13" xfId="0" applyBorder="1" applyAlignment="1">
      <alignment wrapText="1"/>
    </xf>
    <xf numFmtId="0" fontId="0" fillId="0" borderId="13" xfId="0" applyFont="1" applyBorder="1" applyAlignment="1">
      <alignment wrapText="1"/>
    </xf>
    <xf numFmtId="0" fontId="0" fillId="0" borderId="13" xfId="0" applyBorder="1" applyAlignment="1">
      <alignment/>
    </xf>
    <xf numFmtId="0" fontId="1" fillId="7" borderId="37" xfId="0" applyFont="1" applyFill="1" applyBorder="1" applyAlignment="1">
      <alignment horizontal="center" vertical="top" wrapText="1"/>
    </xf>
    <xf numFmtId="0" fontId="1" fillId="0" borderId="27" xfId="0" applyFont="1" applyFill="1" applyBorder="1" applyAlignment="1">
      <alignment/>
    </xf>
    <xf numFmtId="176" fontId="0" fillId="0" borderId="27" xfId="0" applyNumberFormat="1" applyBorder="1" applyAlignment="1">
      <alignment/>
    </xf>
    <xf numFmtId="0" fontId="0" fillId="0" borderId="27" xfId="0" applyBorder="1" applyAlignment="1">
      <alignment/>
    </xf>
    <xf numFmtId="176" fontId="0" fillId="0" borderId="27" xfId="44" applyNumberFormat="1" applyFont="1" applyBorder="1" applyAlignment="1">
      <alignment horizontal="center"/>
    </xf>
    <xf numFmtId="176" fontId="1" fillId="7" borderId="27" xfId="0" applyNumberFormat="1" applyFont="1" applyFill="1" applyBorder="1" applyAlignment="1">
      <alignment/>
    </xf>
    <xf numFmtId="176" fontId="1" fillId="0" borderId="27" xfId="0" applyNumberFormat="1" applyFont="1" applyBorder="1" applyAlignment="1">
      <alignment/>
    </xf>
    <xf numFmtId="176" fontId="0" fillId="0" borderId="27" xfId="0" applyNumberFormat="1" applyFont="1" applyBorder="1" applyAlignment="1">
      <alignment/>
    </xf>
    <xf numFmtId="176" fontId="1" fillId="7" borderId="38" xfId="0" applyNumberFormat="1" applyFont="1" applyFill="1" applyBorder="1" applyAlignment="1">
      <alignment/>
    </xf>
    <xf numFmtId="176" fontId="2" fillId="0" borderId="27" xfId="0" applyNumberFormat="1" applyFont="1" applyBorder="1" applyAlignment="1">
      <alignment/>
    </xf>
    <xf numFmtId="176" fontId="1" fillId="7" borderId="39" xfId="0" applyNumberFormat="1" applyFont="1" applyFill="1" applyBorder="1" applyAlignment="1">
      <alignment/>
    </xf>
    <xf numFmtId="176" fontId="0" fillId="0" borderId="39" xfId="0" applyNumberFormat="1" applyBorder="1" applyAlignment="1">
      <alignment/>
    </xf>
    <xf numFmtId="176" fontId="0" fillId="25" borderId="40" xfId="0" applyNumberFormat="1" applyFont="1" applyFill="1" applyBorder="1" applyAlignment="1">
      <alignment/>
    </xf>
    <xf numFmtId="176" fontId="0" fillId="23" borderId="39" xfId="0" applyNumberFormat="1" applyFont="1" applyFill="1" applyBorder="1" applyAlignment="1">
      <alignment/>
    </xf>
    <xf numFmtId="0" fontId="0" fillId="27" borderId="13" xfId="0" applyFont="1" applyFill="1" applyBorder="1" applyAlignment="1">
      <alignment wrapText="1"/>
    </xf>
    <xf numFmtId="0" fontId="39" fillId="27" borderId="13" xfId="0" applyFont="1" applyFill="1" applyBorder="1" applyAlignment="1">
      <alignment/>
    </xf>
    <xf numFmtId="0" fontId="0" fillId="23" borderId="10" xfId="0" applyFill="1" applyBorder="1" applyAlignment="1">
      <alignment/>
    </xf>
    <xf numFmtId="0" fontId="0" fillId="28" borderId="10" xfId="0" applyFont="1" applyFill="1" applyBorder="1" applyAlignment="1">
      <alignment/>
    </xf>
    <xf numFmtId="0" fontId="0" fillId="0" borderId="13" xfId="0" applyFont="1" applyBorder="1" applyAlignment="1">
      <alignment/>
    </xf>
    <xf numFmtId="0" fontId="36" fillId="0" borderId="0" xfId="0" applyFont="1" applyAlignment="1">
      <alignment wrapText="1"/>
    </xf>
    <xf numFmtId="0" fontId="1" fillId="7" borderId="10" xfId="0" applyFont="1" applyFill="1" applyBorder="1" applyAlignment="1">
      <alignment horizontal="center" vertical="top" wrapText="1"/>
    </xf>
    <xf numFmtId="0" fontId="0" fillId="0" borderId="10" xfId="0" applyBorder="1" applyAlignment="1">
      <alignment/>
    </xf>
    <xf numFmtId="0" fontId="0" fillId="27" borderId="41" xfId="0" applyFont="1" applyFill="1" applyBorder="1" applyAlignment="1">
      <alignment wrapText="1"/>
    </xf>
    <xf numFmtId="0" fontId="0" fillId="0" borderId="42" xfId="0" applyBorder="1" applyAlignment="1">
      <alignment wrapText="1"/>
    </xf>
    <xf numFmtId="0" fontId="1" fillId="0" borderId="43" xfId="0" applyFont="1" applyFill="1" applyBorder="1" applyAlignment="1">
      <alignment horizontal="center" vertical="center"/>
    </xf>
    <xf numFmtId="0" fontId="0" fillId="0" borderId="44" xfId="0" applyFill="1" applyBorder="1" applyAlignment="1">
      <alignment vertical="center"/>
    </xf>
    <xf numFmtId="0" fontId="0" fillId="0" borderId="45" xfId="0" applyFill="1" applyBorder="1" applyAlignment="1">
      <alignment vertical="center"/>
    </xf>
    <xf numFmtId="0" fontId="1" fillId="25" borderId="43" xfId="0" applyFont="1" applyFill="1"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0" fontId="1" fillId="0" borderId="0" xfId="0" applyFont="1" applyAlignment="1">
      <alignment wrapText="1"/>
    </xf>
    <xf numFmtId="0" fontId="0" fillId="0" borderId="0" xfId="0" applyFont="1" applyAlignment="1">
      <alignment wrapText="1"/>
    </xf>
    <xf numFmtId="0" fontId="0" fillId="0" borderId="0" xfId="0" applyAlignment="1">
      <alignment wrapText="1"/>
    </xf>
    <xf numFmtId="0" fontId="1" fillId="7" borderId="47" xfId="0" applyFont="1" applyFill="1" applyBorder="1" applyAlignment="1">
      <alignment horizontal="center"/>
    </xf>
    <xf numFmtId="0" fontId="0" fillId="0" borderId="4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L287"/>
  <sheetViews>
    <sheetView tabSelected="1" zoomScale="70" zoomScaleNormal="70" zoomScaleSheetLayoutView="70" workbookViewId="0" topLeftCell="A67">
      <selection activeCell="E67" sqref="E67"/>
    </sheetView>
  </sheetViews>
  <sheetFormatPr defaultColWidth="9.140625" defaultRowHeight="12.75"/>
  <cols>
    <col min="1" max="1" width="46.140625" style="11" customWidth="1"/>
    <col min="2" max="2" width="14.28125" style="0" customWidth="1"/>
    <col min="3" max="3" width="10.421875" style="0" customWidth="1"/>
    <col min="4" max="4" width="14.8515625" style="0" customWidth="1"/>
    <col min="5" max="5" width="19.00390625" style="0" customWidth="1"/>
    <col min="6" max="6" width="13.28125" style="0" customWidth="1"/>
    <col min="7" max="7" width="10.7109375" style="0" customWidth="1"/>
    <col min="8" max="8" width="16.28125" style="0" customWidth="1"/>
    <col min="9" max="9" width="18.28125" style="0" customWidth="1"/>
    <col min="10" max="10" width="46.8515625" style="0" customWidth="1"/>
    <col min="11" max="11" width="6.28125" style="0" customWidth="1"/>
    <col min="12" max="12" width="7.28125" style="0" customWidth="1"/>
    <col min="13" max="13" width="9.00390625" style="0" customWidth="1"/>
  </cols>
  <sheetData>
    <row r="1" spans="1:16" ht="24" customHeight="1" thickBot="1">
      <c r="A1" s="112" t="s">
        <v>40</v>
      </c>
      <c r="B1" s="178" t="s">
        <v>38</v>
      </c>
      <c r="C1" s="179"/>
      <c r="D1" s="179"/>
      <c r="E1" s="180"/>
      <c r="F1" s="181" t="s">
        <v>39</v>
      </c>
      <c r="G1" s="182"/>
      <c r="H1" s="182"/>
      <c r="I1" s="183"/>
      <c r="K1" s="2"/>
      <c r="L1" s="2"/>
      <c r="M1" s="2"/>
      <c r="N1" s="2"/>
      <c r="O1" s="2"/>
      <c r="P1" s="2"/>
    </row>
    <row r="2" spans="1:246" s="10" customFormat="1" ht="38.25" customHeight="1">
      <c r="A2" s="23" t="s">
        <v>22</v>
      </c>
      <c r="B2" s="33" t="s">
        <v>26</v>
      </c>
      <c r="C2" s="25" t="s">
        <v>1</v>
      </c>
      <c r="D2" s="26" t="s">
        <v>41</v>
      </c>
      <c r="E2" s="34" t="s">
        <v>42</v>
      </c>
      <c r="F2" s="33" t="s">
        <v>0</v>
      </c>
      <c r="G2" s="25" t="s">
        <v>1</v>
      </c>
      <c r="H2" s="128" t="s">
        <v>41</v>
      </c>
      <c r="I2" s="154" t="s">
        <v>43</v>
      </c>
      <c r="J2" s="150" t="s">
        <v>175</v>
      </c>
      <c r="K2" s="174" t="s">
        <v>182</v>
      </c>
      <c r="L2" s="175"/>
      <c r="M2" s="175"/>
      <c r="N2" s="175"/>
      <c r="O2" s="175"/>
      <c r="P2" s="175"/>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18" ht="15" customHeight="1">
      <c r="A3" s="28" t="s">
        <v>36</v>
      </c>
      <c r="B3" s="35"/>
      <c r="C3" s="1"/>
      <c r="D3" s="1"/>
      <c r="E3" s="19"/>
      <c r="F3" s="35"/>
      <c r="G3" s="1"/>
      <c r="H3" s="129"/>
      <c r="I3" s="155"/>
      <c r="J3" s="151"/>
      <c r="K3" s="146" t="s">
        <v>178</v>
      </c>
      <c r="L3" s="146" t="s">
        <v>179</v>
      </c>
      <c r="M3" s="146" t="s">
        <v>180</v>
      </c>
      <c r="N3" s="147" t="s">
        <v>183</v>
      </c>
      <c r="O3" s="147" t="s">
        <v>203</v>
      </c>
      <c r="P3" s="147" t="s">
        <v>184</v>
      </c>
      <c r="Q3" s="144"/>
      <c r="R3" s="144"/>
    </row>
    <row r="4" spans="1:16" ht="39.75">
      <c r="A4" s="27" t="s">
        <v>21</v>
      </c>
      <c r="B4" s="36"/>
      <c r="C4" s="2"/>
      <c r="D4" s="2"/>
      <c r="E4" s="20"/>
      <c r="F4" s="36"/>
      <c r="G4" s="2"/>
      <c r="H4" s="130"/>
      <c r="I4" s="155"/>
      <c r="J4" s="151"/>
      <c r="K4" s="2"/>
      <c r="L4" s="2"/>
      <c r="M4" s="2"/>
      <c r="N4" s="2"/>
      <c r="O4" s="2"/>
      <c r="P4" s="2"/>
    </row>
    <row r="5" spans="1:16" ht="12.75">
      <c r="A5" s="24" t="s">
        <v>8</v>
      </c>
      <c r="B5" s="36"/>
      <c r="C5" s="2"/>
      <c r="D5" s="2"/>
      <c r="E5" s="20"/>
      <c r="F5" s="36"/>
      <c r="G5" s="2"/>
      <c r="H5" s="130"/>
      <c r="I5" s="155"/>
      <c r="J5" s="151"/>
      <c r="K5" s="2"/>
      <c r="L5" s="2"/>
      <c r="M5" s="2"/>
      <c r="N5" s="2"/>
      <c r="O5" s="2"/>
      <c r="P5" s="2"/>
    </row>
    <row r="6" spans="1:16" ht="25.5">
      <c r="A6" s="27" t="s">
        <v>144</v>
      </c>
      <c r="B6" s="36" t="s">
        <v>2</v>
      </c>
      <c r="C6" s="4">
        <f>3*36</f>
        <v>108</v>
      </c>
      <c r="D6" s="49">
        <v>4583.33</v>
      </c>
      <c r="E6" s="50">
        <f>C6*D6</f>
        <v>494999.64</v>
      </c>
      <c r="F6" s="36" t="s">
        <v>2</v>
      </c>
      <c r="G6" s="4">
        <f>3*12</f>
        <v>36</v>
      </c>
      <c r="H6" s="131">
        <v>4583.33</v>
      </c>
      <c r="I6" s="156">
        <f>G6*H6</f>
        <v>164999.88</v>
      </c>
      <c r="J6" s="168" t="s">
        <v>202</v>
      </c>
      <c r="K6" s="148" t="s">
        <v>181</v>
      </c>
      <c r="L6" s="2"/>
      <c r="M6" s="2"/>
      <c r="N6" s="2"/>
      <c r="O6" s="2"/>
      <c r="P6" s="2"/>
    </row>
    <row r="7" spans="1:16" ht="12.75">
      <c r="A7" s="27" t="s">
        <v>49</v>
      </c>
      <c r="B7" s="36" t="s">
        <v>2</v>
      </c>
      <c r="C7" s="4">
        <f>6*24</f>
        <v>144</v>
      </c>
      <c r="D7" s="49">
        <v>4583.33</v>
      </c>
      <c r="E7" s="50">
        <f>C7*D7</f>
        <v>659999.52</v>
      </c>
      <c r="F7" s="36" t="s">
        <v>2</v>
      </c>
      <c r="G7" s="4">
        <f>6*6</f>
        <v>36</v>
      </c>
      <c r="H7" s="131">
        <v>4583.33</v>
      </c>
      <c r="I7" s="156">
        <f>G7*H7</f>
        <v>164999.88</v>
      </c>
      <c r="J7" s="168" t="s">
        <v>199</v>
      </c>
      <c r="K7" s="148" t="s">
        <v>181</v>
      </c>
      <c r="L7" s="171"/>
      <c r="M7" s="148" t="s">
        <v>181</v>
      </c>
      <c r="N7" s="2"/>
      <c r="O7" s="2"/>
      <c r="P7" s="2"/>
    </row>
    <row r="8" spans="1:16" ht="12.75">
      <c r="A8" s="24" t="s">
        <v>13</v>
      </c>
      <c r="B8" s="36"/>
      <c r="C8" s="4"/>
      <c r="D8" s="49"/>
      <c r="E8" s="50"/>
      <c r="F8" s="36"/>
      <c r="G8" s="4"/>
      <c r="H8" s="131"/>
      <c r="I8" s="156"/>
      <c r="J8" s="151"/>
      <c r="K8" s="2"/>
      <c r="L8" s="2"/>
      <c r="M8" s="2"/>
      <c r="N8" s="2"/>
      <c r="O8" s="2"/>
      <c r="P8" s="2"/>
    </row>
    <row r="9" spans="1:16" ht="12.75">
      <c r="A9" s="27" t="s">
        <v>51</v>
      </c>
      <c r="B9" s="38" t="s">
        <v>2</v>
      </c>
      <c r="C9" s="4">
        <f>36*20%</f>
        <v>7.2</v>
      </c>
      <c r="D9" s="49">
        <v>1420.4</v>
      </c>
      <c r="E9" s="50">
        <f>C9*D9</f>
        <v>10226.880000000001</v>
      </c>
      <c r="F9" s="38" t="s">
        <v>2</v>
      </c>
      <c r="G9" s="4">
        <f>12*20%</f>
        <v>2.4000000000000004</v>
      </c>
      <c r="H9" s="131">
        <v>1420.4</v>
      </c>
      <c r="I9" s="156">
        <f>G9*H9</f>
        <v>3408.960000000001</v>
      </c>
      <c r="J9" s="152" t="s">
        <v>176</v>
      </c>
      <c r="K9" s="2"/>
      <c r="L9" s="2"/>
      <c r="M9" s="2"/>
      <c r="N9" s="2"/>
      <c r="O9" s="2"/>
      <c r="P9" s="2"/>
    </row>
    <row r="10" spans="1:16" ht="12.75">
      <c r="A10" s="27" t="s">
        <v>156</v>
      </c>
      <c r="B10" s="38" t="s">
        <v>2</v>
      </c>
      <c r="C10" s="4">
        <f>36*20%</f>
        <v>7.2</v>
      </c>
      <c r="D10" s="49">
        <v>1420.4</v>
      </c>
      <c r="E10" s="50">
        <f>C10*D10</f>
        <v>10226.880000000001</v>
      </c>
      <c r="F10" s="38" t="s">
        <v>2</v>
      </c>
      <c r="G10" s="4">
        <f>12*20%</f>
        <v>2.4000000000000004</v>
      </c>
      <c r="H10" s="131">
        <v>1420.4</v>
      </c>
      <c r="I10" s="156">
        <f>G10*H10</f>
        <v>3408.960000000001</v>
      </c>
      <c r="J10" s="152" t="s">
        <v>176</v>
      </c>
      <c r="K10" s="2"/>
      <c r="L10" s="2"/>
      <c r="M10" s="2"/>
      <c r="N10" s="2"/>
      <c r="O10" s="2"/>
      <c r="P10" s="2"/>
    </row>
    <row r="11" spans="1:16" ht="12.75">
      <c r="A11" s="27" t="s">
        <v>52</v>
      </c>
      <c r="B11" s="38" t="s">
        <v>2</v>
      </c>
      <c r="C11" s="4">
        <f>36*20%</f>
        <v>7.2</v>
      </c>
      <c r="D11" s="49">
        <v>1420.4</v>
      </c>
      <c r="E11" s="50">
        <f>C11*D11</f>
        <v>10226.880000000001</v>
      </c>
      <c r="F11" s="38" t="s">
        <v>2</v>
      </c>
      <c r="G11" s="4">
        <f>12*20%</f>
        <v>2.4000000000000004</v>
      </c>
      <c r="H11" s="131">
        <v>1420.4</v>
      </c>
      <c r="I11" s="156">
        <f>G11*H11</f>
        <v>3408.960000000001</v>
      </c>
      <c r="J11" s="152" t="s">
        <v>176</v>
      </c>
      <c r="K11" s="2"/>
      <c r="L11" s="2"/>
      <c r="M11" s="2"/>
      <c r="N11" s="2"/>
      <c r="O11" s="2"/>
      <c r="P11" s="2"/>
    </row>
    <row r="12" spans="1:16" ht="12.75">
      <c r="A12" s="27" t="s">
        <v>53</v>
      </c>
      <c r="B12" s="38" t="s">
        <v>2</v>
      </c>
      <c r="C12" s="4">
        <f>36*20%</f>
        <v>7.2</v>
      </c>
      <c r="D12" s="49">
        <v>1420.4</v>
      </c>
      <c r="E12" s="50">
        <f>C12*D12</f>
        <v>10226.880000000001</v>
      </c>
      <c r="F12" s="38" t="s">
        <v>2</v>
      </c>
      <c r="G12" s="4">
        <f>12*20%</f>
        <v>2.4000000000000004</v>
      </c>
      <c r="H12" s="131">
        <v>1420.4</v>
      </c>
      <c r="I12" s="156">
        <f>G12*H12</f>
        <v>3408.960000000001</v>
      </c>
      <c r="J12" s="151"/>
      <c r="K12" s="2"/>
      <c r="L12" s="2"/>
      <c r="M12" s="2"/>
      <c r="N12" s="2"/>
      <c r="O12" s="2"/>
      <c r="P12" s="2"/>
    </row>
    <row r="13" spans="1:16" ht="25.5">
      <c r="A13" s="24" t="s">
        <v>23</v>
      </c>
      <c r="B13" s="36"/>
      <c r="C13" s="4"/>
      <c r="D13" s="49"/>
      <c r="E13" s="50"/>
      <c r="F13" s="36"/>
      <c r="G13" s="4"/>
      <c r="H13" s="131"/>
      <c r="I13" s="156"/>
      <c r="J13" s="151"/>
      <c r="K13" s="2"/>
      <c r="L13" s="2"/>
      <c r="M13" s="2"/>
      <c r="N13" s="2"/>
      <c r="O13" s="2"/>
      <c r="P13" s="2"/>
    </row>
    <row r="14" spans="1:16" ht="12.75">
      <c r="A14" s="27" t="s">
        <v>48</v>
      </c>
      <c r="B14" s="36"/>
      <c r="C14" s="2"/>
      <c r="D14" s="2"/>
      <c r="E14" s="20"/>
      <c r="F14" s="36"/>
      <c r="G14" s="2"/>
      <c r="H14" s="130"/>
      <c r="I14" s="157"/>
      <c r="J14" s="151"/>
      <c r="K14" s="2"/>
      <c r="L14" s="2"/>
      <c r="M14" s="2"/>
      <c r="N14" s="2"/>
      <c r="O14" s="2"/>
      <c r="P14" s="2"/>
    </row>
    <row r="15" spans="1:16" ht="12.75">
      <c r="A15" s="27" t="s">
        <v>54</v>
      </c>
      <c r="B15" s="36" t="s">
        <v>2</v>
      </c>
      <c r="C15" s="4">
        <f>1*36</f>
        <v>36</v>
      </c>
      <c r="D15" s="47">
        <v>17772.07</v>
      </c>
      <c r="E15" s="48">
        <f>D15*C15</f>
        <v>639794.52</v>
      </c>
      <c r="F15" s="36" t="s">
        <v>2</v>
      </c>
      <c r="G15" s="4">
        <f>12*1</f>
        <v>12</v>
      </c>
      <c r="H15" s="132">
        <v>17772.07</v>
      </c>
      <c r="I15" s="158">
        <f>H15*G15</f>
        <v>213264.84</v>
      </c>
      <c r="J15" s="152" t="s">
        <v>200</v>
      </c>
      <c r="K15" s="2"/>
      <c r="L15" s="2"/>
      <c r="M15" s="2"/>
      <c r="N15" s="2"/>
      <c r="O15" s="2"/>
      <c r="P15" s="2"/>
    </row>
    <row r="16" spans="1:16" ht="12.75">
      <c r="A16" s="27" t="s">
        <v>104</v>
      </c>
      <c r="B16" s="38" t="s">
        <v>2</v>
      </c>
      <c r="C16" s="4">
        <f>36*20%</f>
        <v>7.2</v>
      </c>
      <c r="D16" s="49">
        <v>13073.62</v>
      </c>
      <c r="E16" s="50">
        <f>D16*C16</f>
        <v>94130.06400000001</v>
      </c>
      <c r="F16" s="38" t="s">
        <v>2</v>
      </c>
      <c r="G16" s="4">
        <f>12*20%</f>
        <v>2.4000000000000004</v>
      </c>
      <c r="H16" s="131">
        <v>13073.62</v>
      </c>
      <c r="I16" s="156">
        <f>H16*G16</f>
        <v>31376.688000000006</v>
      </c>
      <c r="J16" s="152" t="s">
        <v>176</v>
      </c>
      <c r="K16" s="2"/>
      <c r="L16" s="2"/>
      <c r="M16" s="2"/>
      <c r="N16" s="2"/>
      <c r="O16" s="2"/>
      <c r="P16" s="2"/>
    </row>
    <row r="17" spans="1:16" ht="12.75">
      <c r="A17" s="27" t="s">
        <v>55</v>
      </c>
      <c r="B17" s="36" t="s">
        <v>2</v>
      </c>
      <c r="C17" s="4">
        <f>24*50%</f>
        <v>12</v>
      </c>
      <c r="D17" s="49">
        <v>15427.38</v>
      </c>
      <c r="E17" s="50">
        <f>C17*D17</f>
        <v>185128.56</v>
      </c>
      <c r="F17" s="36" t="s">
        <v>2</v>
      </c>
      <c r="G17" s="4">
        <f>6*50%</f>
        <v>3</v>
      </c>
      <c r="H17" s="131">
        <v>15427.38</v>
      </c>
      <c r="I17" s="156">
        <f>G17*H17</f>
        <v>46282.14</v>
      </c>
      <c r="J17" s="152" t="s">
        <v>176</v>
      </c>
      <c r="K17" s="2"/>
      <c r="L17" s="2"/>
      <c r="M17" s="2"/>
      <c r="N17" s="2"/>
      <c r="O17" s="2"/>
      <c r="P17" s="2"/>
    </row>
    <row r="18" spans="1:16" ht="12.75">
      <c r="A18" s="27" t="s">
        <v>50</v>
      </c>
      <c r="B18" s="36"/>
      <c r="C18" s="4"/>
      <c r="D18" s="49"/>
      <c r="E18" s="50"/>
      <c r="F18" s="36"/>
      <c r="G18" s="4"/>
      <c r="H18" s="131"/>
      <c r="I18" s="156"/>
      <c r="J18" s="151"/>
      <c r="K18" s="2"/>
      <c r="L18" s="2"/>
      <c r="M18" s="2"/>
      <c r="N18" s="2"/>
      <c r="O18" s="2"/>
      <c r="P18" s="2"/>
    </row>
    <row r="19" spans="1:16" ht="12.75">
      <c r="A19" s="27" t="s">
        <v>56</v>
      </c>
      <c r="B19" s="38" t="s">
        <v>2</v>
      </c>
      <c r="C19" s="4">
        <f>36*30%</f>
        <v>10.799999999999999</v>
      </c>
      <c r="D19" s="49">
        <v>15427.38</v>
      </c>
      <c r="E19" s="50">
        <f>C19*D19</f>
        <v>166615.70399999997</v>
      </c>
      <c r="F19" s="38" t="s">
        <v>2</v>
      </c>
      <c r="G19" s="4">
        <f>12*30%</f>
        <v>3.5999999999999996</v>
      </c>
      <c r="H19" s="131">
        <v>15427.38</v>
      </c>
      <c r="I19" s="156">
        <f>G19*H19</f>
        <v>55538.56799999999</v>
      </c>
      <c r="J19" s="152" t="s">
        <v>176</v>
      </c>
      <c r="K19" s="2"/>
      <c r="L19" s="2"/>
      <c r="M19" s="2"/>
      <c r="N19" s="2"/>
      <c r="O19" s="2"/>
      <c r="P19" s="2"/>
    </row>
    <row r="20" spans="1:16" ht="12.75">
      <c r="A20" s="27" t="s">
        <v>57</v>
      </c>
      <c r="B20" s="38" t="s">
        <v>2</v>
      </c>
      <c r="C20" s="4">
        <f>36*15%</f>
        <v>5.3999999999999995</v>
      </c>
      <c r="D20" s="49">
        <v>13073.62</v>
      </c>
      <c r="E20" s="50">
        <f>C20*D20</f>
        <v>70597.548</v>
      </c>
      <c r="F20" s="38" t="s">
        <v>2</v>
      </c>
      <c r="G20" s="4">
        <f>12*15%</f>
        <v>1.7999999999999998</v>
      </c>
      <c r="H20" s="131">
        <v>13073.62</v>
      </c>
      <c r="I20" s="156">
        <f>G20*H20</f>
        <v>23532.516</v>
      </c>
      <c r="J20" s="152" t="s">
        <v>176</v>
      </c>
      <c r="K20" s="2"/>
      <c r="L20" s="2"/>
      <c r="M20" s="2"/>
      <c r="N20" s="2"/>
      <c r="O20" s="2"/>
      <c r="P20" s="2"/>
    </row>
    <row r="21" spans="1:16" ht="12.75">
      <c r="A21" s="27" t="s">
        <v>58</v>
      </c>
      <c r="B21" s="38" t="s">
        <v>2</v>
      </c>
      <c r="C21" s="4">
        <f>36*15%</f>
        <v>5.3999999999999995</v>
      </c>
      <c r="D21" s="47">
        <v>17772.07</v>
      </c>
      <c r="E21" s="50">
        <f>C21*D21</f>
        <v>95969.17799999999</v>
      </c>
      <c r="F21" s="38" t="s">
        <v>2</v>
      </c>
      <c r="G21" s="4">
        <f>12*15%</f>
        <v>1.7999999999999998</v>
      </c>
      <c r="H21" s="132">
        <v>17772.07</v>
      </c>
      <c r="I21" s="156">
        <f>G21*H21</f>
        <v>31989.725999999995</v>
      </c>
      <c r="J21" s="152" t="s">
        <v>176</v>
      </c>
      <c r="K21" s="2"/>
      <c r="L21" s="2"/>
      <c r="M21" s="2"/>
      <c r="N21" s="2"/>
      <c r="O21" s="2"/>
      <c r="P21" s="2"/>
    </row>
    <row r="22" spans="1:16" ht="14.25">
      <c r="A22" s="27" t="s">
        <v>14</v>
      </c>
      <c r="B22" s="36"/>
      <c r="C22" s="4"/>
      <c r="D22" s="49"/>
      <c r="E22" s="50"/>
      <c r="F22" s="36"/>
      <c r="G22" s="4"/>
      <c r="H22" s="131"/>
      <c r="I22" s="156"/>
      <c r="J22" s="153"/>
      <c r="K22" s="2"/>
      <c r="L22" s="2"/>
      <c r="M22" s="2"/>
      <c r="N22" s="2"/>
      <c r="O22" s="2"/>
      <c r="P22" s="2"/>
    </row>
    <row r="23" spans="1:16" ht="25.5">
      <c r="A23" s="27" t="s">
        <v>44</v>
      </c>
      <c r="B23" s="36" t="s">
        <v>3</v>
      </c>
      <c r="C23" s="4">
        <v>54</v>
      </c>
      <c r="D23" s="49">
        <v>150</v>
      </c>
      <c r="E23" s="50">
        <f>C23*D23</f>
        <v>8100</v>
      </c>
      <c r="F23" s="36" t="s">
        <v>3</v>
      </c>
      <c r="G23" s="4">
        <v>18</v>
      </c>
      <c r="H23" s="131">
        <v>150</v>
      </c>
      <c r="I23" s="156">
        <f>G23*H23</f>
        <v>2700</v>
      </c>
      <c r="J23" s="172" t="s">
        <v>200</v>
      </c>
      <c r="K23" s="2"/>
      <c r="L23" s="2"/>
      <c r="M23" s="2"/>
      <c r="N23" s="2"/>
      <c r="O23" s="2"/>
      <c r="P23" s="2"/>
    </row>
    <row r="24" spans="1:16" ht="25.5">
      <c r="A24" s="27" t="s">
        <v>45</v>
      </c>
      <c r="B24" s="36" t="s">
        <v>3</v>
      </c>
      <c r="C24" s="4">
        <v>126</v>
      </c>
      <c r="D24" s="49">
        <v>216</v>
      </c>
      <c r="E24" s="50">
        <f>D24*C24</f>
        <v>27216</v>
      </c>
      <c r="F24" s="36" t="s">
        <v>3</v>
      </c>
      <c r="G24" s="4">
        <v>42</v>
      </c>
      <c r="H24" s="131">
        <v>216</v>
      </c>
      <c r="I24" s="156">
        <f>H24*G24</f>
        <v>9072</v>
      </c>
      <c r="J24" s="172" t="s">
        <v>200</v>
      </c>
      <c r="K24" s="2"/>
      <c r="L24" s="2"/>
      <c r="M24" s="2"/>
      <c r="N24" s="2"/>
      <c r="O24" s="2"/>
      <c r="P24" s="2"/>
    </row>
    <row r="25" spans="1:16" ht="15" customHeight="1">
      <c r="A25" s="13" t="s">
        <v>7</v>
      </c>
      <c r="B25" s="37"/>
      <c r="C25" s="14"/>
      <c r="D25" s="51"/>
      <c r="E25" s="52">
        <f>SUM(E6:E24)</f>
        <v>2483458.2539999993</v>
      </c>
      <c r="F25" s="37"/>
      <c r="G25" s="14"/>
      <c r="H25" s="133"/>
      <c r="I25" s="159">
        <f>SUM(I5:I24)</f>
        <v>757392.078</v>
      </c>
      <c r="J25" s="153"/>
      <c r="K25" s="2"/>
      <c r="L25" s="2"/>
      <c r="M25" s="2"/>
      <c r="N25" s="2"/>
      <c r="O25" s="2"/>
      <c r="P25" s="2"/>
    </row>
    <row r="26" spans="1:16" ht="15" customHeight="1">
      <c r="A26" s="29" t="s">
        <v>15</v>
      </c>
      <c r="B26" s="35"/>
      <c r="C26" s="3"/>
      <c r="D26" s="53"/>
      <c r="E26" s="54"/>
      <c r="F26" s="35"/>
      <c r="G26" s="3"/>
      <c r="H26" s="134"/>
      <c r="I26" s="160"/>
      <c r="J26" s="153"/>
      <c r="K26" s="2"/>
      <c r="L26" s="2"/>
      <c r="M26" s="2"/>
      <c r="N26" s="2"/>
      <c r="O26" s="2"/>
      <c r="P26" s="2"/>
    </row>
    <row r="27" spans="1:16" ht="12.75">
      <c r="A27" s="27" t="s">
        <v>12</v>
      </c>
      <c r="B27" s="38" t="s">
        <v>4</v>
      </c>
      <c r="C27" s="6">
        <v>42</v>
      </c>
      <c r="D27" s="55">
        <v>500</v>
      </c>
      <c r="E27" s="56">
        <f>D27*C27</f>
        <v>21000</v>
      </c>
      <c r="F27" s="38" t="s">
        <v>4</v>
      </c>
      <c r="G27" s="6">
        <v>14</v>
      </c>
      <c r="H27" s="135">
        <v>500</v>
      </c>
      <c r="I27" s="161">
        <f>H27*G27</f>
        <v>7000</v>
      </c>
      <c r="J27" s="172" t="s">
        <v>200</v>
      </c>
      <c r="K27" s="2"/>
      <c r="L27" s="2"/>
      <c r="M27" s="2"/>
      <c r="N27" s="2"/>
      <c r="O27" s="2"/>
      <c r="P27" s="2"/>
    </row>
    <row r="28" spans="1:16" ht="12.75">
      <c r="A28" s="27" t="s">
        <v>18</v>
      </c>
      <c r="B28" s="38" t="s">
        <v>2</v>
      </c>
      <c r="C28" s="6">
        <v>36</v>
      </c>
      <c r="D28" s="55">
        <v>1500</v>
      </c>
      <c r="E28" s="56">
        <f>D28*C28</f>
        <v>54000</v>
      </c>
      <c r="F28" s="38" t="s">
        <v>2</v>
      </c>
      <c r="G28" s="6">
        <v>12</v>
      </c>
      <c r="H28" s="135">
        <v>1500</v>
      </c>
      <c r="I28" s="161">
        <f>H28*G28</f>
        <v>18000</v>
      </c>
      <c r="J28" s="172" t="s">
        <v>200</v>
      </c>
      <c r="K28" s="2"/>
      <c r="L28" s="2"/>
      <c r="M28" s="2"/>
      <c r="N28" s="2"/>
      <c r="O28" s="2"/>
      <c r="P28" s="2"/>
    </row>
    <row r="29" spans="1:16" ht="15" customHeight="1">
      <c r="A29" s="13" t="s">
        <v>6</v>
      </c>
      <c r="B29" s="37"/>
      <c r="C29" s="14"/>
      <c r="D29" s="57"/>
      <c r="E29" s="52">
        <f>SUM(E27:E28)</f>
        <v>75000</v>
      </c>
      <c r="F29" s="37"/>
      <c r="G29" s="14"/>
      <c r="H29" s="136"/>
      <c r="I29" s="159">
        <f>SUM(I27:I28)</f>
        <v>25000</v>
      </c>
      <c r="J29" s="153"/>
      <c r="K29" s="2"/>
      <c r="L29" s="2"/>
      <c r="M29" s="2"/>
      <c r="N29" s="2"/>
      <c r="O29" s="2"/>
      <c r="P29" s="2"/>
    </row>
    <row r="30" spans="1:16" ht="15" customHeight="1">
      <c r="A30" s="29" t="s">
        <v>16</v>
      </c>
      <c r="B30" s="35"/>
      <c r="C30" s="3"/>
      <c r="D30" s="53"/>
      <c r="E30" s="54"/>
      <c r="F30" s="35"/>
      <c r="G30" s="3"/>
      <c r="H30" s="134"/>
      <c r="I30" s="160"/>
      <c r="J30" s="153"/>
      <c r="K30" s="2"/>
      <c r="L30" s="2"/>
      <c r="M30" s="2"/>
      <c r="N30" s="2"/>
      <c r="O30" s="2"/>
      <c r="P30" s="2"/>
    </row>
    <row r="31" spans="1:16" ht="25.5">
      <c r="A31" s="71" t="s">
        <v>46</v>
      </c>
      <c r="B31" s="38" t="s">
        <v>59</v>
      </c>
      <c r="C31" s="6">
        <v>5</v>
      </c>
      <c r="D31" s="55">
        <v>1500</v>
      </c>
      <c r="E31" s="56">
        <f>C31*D31</f>
        <v>7500</v>
      </c>
      <c r="F31" s="38" t="s">
        <v>59</v>
      </c>
      <c r="G31" s="6">
        <v>5</v>
      </c>
      <c r="H31" s="135">
        <v>1500</v>
      </c>
      <c r="I31" s="161">
        <f>G31*H31</f>
        <v>7500</v>
      </c>
      <c r="J31" s="172" t="s">
        <v>200</v>
      </c>
      <c r="K31" s="2"/>
      <c r="L31" s="2"/>
      <c r="M31" s="2"/>
      <c r="N31" s="2"/>
      <c r="O31" s="2"/>
      <c r="P31" s="2"/>
    </row>
    <row r="32" spans="1:16" ht="25.5">
      <c r="A32" s="71" t="s">
        <v>47</v>
      </c>
      <c r="B32" s="38" t="s">
        <v>60</v>
      </c>
      <c r="C32" s="6">
        <v>3</v>
      </c>
      <c r="D32" s="55">
        <v>1000</v>
      </c>
      <c r="E32" s="56">
        <f>C32*D32</f>
        <v>3000</v>
      </c>
      <c r="F32" s="38" t="s">
        <v>60</v>
      </c>
      <c r="G32" s="6">
        <v>1</v>
      </c>
      <c r="H32" s="135">
        <v>1000</v>
      </c>
      <c r="I32" s="161">
        <f>G32*H32</f>
        <v>1000</v>
      </c>
      <c r="J32" s="172" t="s">
        <v>201</v>
      </c>
      <c r="K32" s="2"/>
      <c r="L32" s="2"/>
      <c r="M32" s="2"/>
      <c r="N32" s="2"/>
      <c r="O32" s="2"/>
      <c r="P32" s="2"/>
    </row>
    <row r="33" spans="1:16" ht="15" customHeight="1">
      <c r="A33" s="13" t="s">
        <v>5</v>
      </c>
      <c r="B33" s="37"/>
      <c r="C33" s="14"/>
      <c r="D33" s="57"/>
      <c r="E33" s="52">
        <f>SUM(E31:E32)</f>
        <v>10500</v>
      </c>
      <c r="F33" s="37"/>
      <c r="G33" s="14"/>
      <c r="H33" s="136"/>
      <c r="I33" s="159">
        <f>SUM(I31:I32)</f>
        <v>8500</v>
      </c>
      <c r="J33" s="153"/>
      <c r="K33" s="2"/>
      <c r="L33" s="2"/>
      <c r="M33" s="2"/>
      <c r="N33" s="2"/>
      <c r="O33" s="2"/>
      <c r="P33" s="2"/>
    </row>
    <row r="34" spans="1:16" ht="15" customHeight="1">
      <c r="A34" s="30" t="s">
        <v>37</v>
      </c>
      <c r="B34" s="36"/>
      <c r="C34" s="4"/>
      <c r="D34" s="49"/>
      <c r="E34" s="50"/>
      <c r="F34" s="36"/>
      <c r="G34" s="4"/>
      <c r="H34" s="131"/>
      <c r="I34" s="156"/>
      <c r="J34" s="153"/>
      <c r="K34" s="2"/>
      <c r="L34" s="2"/>
      <c r="M34" s="2"/>
      <c r="N34" s="2"/>
      <c r="O34" s="2"/>
      <c r="P34" s="2"/>
    </row>
    <row r="35" spans="1:16" ht="12.75">
      <c r="A35" s="27" t="s">
        <v>61</v>
      </c>
      <c r="B35" s="36" t="s">
        <v>2</v>
      </c>
      <c r="C35" s="4">
        <v>36</v>
      </c>
      <c r="D35" s="49">
        <v>2600</v>
      </c>
      <c r="E35" s="50">
        <f>D35*C35</f>
        <v>93600</v>
      </c>
      <c r="F35" s="36" t="s">
        <v>2</v>
      </c>
      <c r="G35" s="4">
        <v>12</v>
      </c>
      <c r="H35" s="131">
        <v>2600</v>
      </c>
      <c r="I35" s="156">
        <f>H35*G35</f>
        <v>31200</v>
      </c>
      <c r="J35" s="172" t="s">
        <v>201</v>
      </c>
      <c r="K35" s="2"/>
      <c r="L35" s="2"/>
      <c r="M35" s="2"/>
      <c r="N35" s="2"/>
      <c r="O35" s="2"/>
      <c r="P35" s="2"/>
    </row>
    <row r="36" spans="1:16" ht="12.75">
      <c r="A36" s="27" t="s">
        <v>62</v>
      </c>
      <c r="B36" s="38" t="s">
        <v>2</v>
      </c>
      <c r="C36" s="6">
        <v>36</v>
      </c>
      <c r="D36" s="55">
        <v>300</v>
      </c>
      <c r="E36" s="56">
        <f>D36*C36</f>
        <v>10800</v>
      </c>
      <c r="F36" s="38" t="s">
        <v>2</v>
      </c>
      <c r="G36" s="6">
        <v>12</v>
      </c>
      <c r="H36" s="135">
        <v>300</v>
      </c>
      <c r="I36" s="161">
        <f>H36*G36</f>
        <v>3600</v>
      </c>
      <c r="J36" s="172" t="s">
        <v>201</v>
      </c>
      <c r="K36" s="2"/>
      <c r="L36" s="2"/>
      <c r="M36" s="2"/>
      <c r="N36" s="2"/>
      <c r="O36" s="2"/>
      <c r="P36" s="2"/>
    </row>
    <row r="37" spans="1:16" ht="12.75" customHeight="1">
      <c r="A37" s="27" t="s">
        <v>63</v>
      </c>
      <c r="B37" s="36" t="s">
        <v>2</v>
      </c>
      <c r="C37" s="4">
        <v>36</v>
      </c>
      <c r="D37" s="49">
        <v>740</v>
      </c>
      <c r="E37" s="50">
        <f>C37*D37</f>
        <v>26640</v>
      </c>
      <c r="F37" s="36" t="s">
        <v>2</v>
      </c>
      <c r="G37" s="4">
        <v>12</v>
      </c>
      <c r="H37" s="131">
        <v>740</v>
      </c>
      <c r="I37" s="156">
        <f>G37*H37</f>
        <v>8880</v>
      </c>
      <c r="J37" s="172" t="s">
        <v>201</v>
      </c>
      <c r="K37" s="2"/>
      <c r="L37" s="2"/>
      <c r="M37" s="2"/>
      <c r="N37" s="2"/>
      <c r="O37" s="2"/>
      <c r="P37" s="2"/>
    </row>
    <row r="38" spans="1:16" ht="15" customHeight="1">
      <c r="A38" s="13" t="s">
        <v>19</v>
      </c>
      <c r="B38" s="39"/>
      <c r="C38" s="15"/>
      <c r="D38" s="58"/>
      <c r="E38" s="52">
        <f>SUM(E35:E37)</f>
        <v>131040</v>
      </c>
      <c r="F38" s="39"/>
      <c r="G38" s="15"/>
      <c r="H38" s="137"/>
      <c r="I38" s="159">
        <f>SUM(I35:I37)</f>
        <v>43680</v>
      </c>
      <c r="J38" s="153"/>
      <c r="K38" s="2"/>
      <c r="L38" s="2"/>
      <c r="M38" s="2"/>
      <c r="N38" s="2"/>
      <c r="O38" s="2"/>
      <c r="P38" s="2"/>
    </row>
    <row r="39" spans="1:16" ht="15" customHeight="1">
      <c r="A39" s="29" t="s">
        <v>20</v>
      </c>
      <c r="B39" s="35"/>
      <c r="C39" s="3"/>
      <c r="D39" s="53"/>
      <c r="E39" s="54"/>
      <c r="F39" s="35"/>
      <c r="G39" s="3"/>
      <c r="H39" s="134"/>
      <c r="I39" s="160"/>
      <c r="J39" s="153"/>
      <c r="K39" s="2"/>
      <c r="L39" s="2"/>
      <c r="M39" s="2"/>
      <c r="N39" s="2"/>
      <c r="O39" s="2"/>
      <c r="P39" s="2"/>
    </row>
    <row r="40" spans="1:16" ht="12.75">
      <c r="A40" s="27" t="s">
        <v>64</v>
      </c>
      <c r="B40" s="38" t="s">
        <v>65</v>
      </c>
      <c r="C40" s="4">
        <v>1</v>
      </c>
      <c r="D40" s="49">
        <v>50000</v>
      </c>
      <c r="E40" s="50">
        <f>D40*C40</f>
        <v>50000</v>
      </c>
      <c r="F40" s="38" t="s">
        <v>65</v>
      </c>
      <c r="G40" s="4">
        <v>0</v>
      </c>
      <c r="H40" s="131">
        <v>50000</v>
      </c>
      <c r="I40" s="156">
        <f>H40*G40</f>
        <v>0</v>
      </c>
      <c r="J40" s="153"/>
      <c r="K40" s="2"/>
      <c r="L40" s="2"/>
      <c r="M40" s="2"/>
      <c r="N40" s="2"/>
      <c r="O40" s="2"/>
      <c r="P40" s="2"/>
    </row>
    <row r="41" spans="1:16" ht="14.25">
      <c r="A41" s="27" t="s">
        <v>66</v>
      </c>
      <c r="B41" s="38"/>
      <c r="C41" s="6"/>
      <c r="D41" s="55"/>
      <c r="E41" s="56"/>
      <c r="F41" s="38"/>
      <c r="G41" s="6"/>
      <c r="H41" s="135"/>
      <c r="I41" s="161"/>
      <c r="J41" s="153"/>
      <c r="K41" s="2"/>
      <c r="L41" s="2"/>
      <c r="M41" s="2"/>
      <c r="N41" s="2"/>
      <c r="O41" s="2"/>
      <c r="P41" s="2"/>
    </row>
    <row r="42" spans="1:16" ht="12.75">
      <c r="A42" s="72" t="s">
        <v>67</v>
      </c>
      <c r="B42" s="38" t="s">
        <v>68</v>
      </c>
      <c r="C42" s="6">
        <v>1</v>
      </c>
      <c r="D42" s="55">
        <v>6603</v>
      </c>
      <c r="E42" s="56">
        <f>C42*D42</f>
        <v>6603</v>
      </c>
      <c r="F42" s="38" t="s">
        <v>68</v>
      </c>
      <c r="G42" s="6">
        <v>1</v>
      </c>
      <c r="H42" s="135">
        <v>6603</v>
      </c>
      <c r="I42" s="161">
        <f>G42*H42</f>
        <v>6603</v>
      </c>
      <c r="J42" s="169" t="s">
        <v>177</v>
      </c>
      <c r="K42" s="148" t="s">
        <v>181</v>
      </c>
      <c r="L42" s="2"/>
      <c r="M42" s="2"/>
      <c r="N42" s="2"/>
      <c r="O42" s="2"/>
      <c r="P42" s="2"/>
    </row>
    <row r="43" spans="1:16" ht="12.75">
      <c r="A43" s="72" t="s">
        <v>69</v>
      </c>
      <c r="B43" s="38" t="s">
        <v>70</v>
      </c>
      <c r="C43" s="6">
        <v>3</v>
      </c>
      <c r="D43" s="55">
        <v>10000</v>
      </c>
      <c r="E43" s="56">
        <f>C43*D43</f>
        <v>30000</v>
      </c>
      <c r="F43" s="38" t="s">
        <v>70</v>
      </c>
      <c r="G43" s="6">
        <v>1</v>
      </c>
      <c r="H43" s="135">
        <v>10000</v>
      </c>
      <c r="I43" s="161">
        <f>G43*H43</f>
        <v>10000</v>
      </c>
      <c r="J43" s="153"/>
      <c r="K43" s="2"/>
      <c r="L43" s="2"/>
      <c r="M43" s="2"/>
      <c r="N43" s="146"/>
      <c r="O43" s="148" t="s">
        <v>181</v>
      </c>
      <c r="P43" s="2"/>
    </row>
    <row r="44" spans="1:16" ht="25.5">
      <c r="A44" s="72" t="s">
        <v>71</v>
      </c>
      <c r="B44" s="38" t="s">
        <v>72</v>
      </c>
      <c r="C44" s="6">
        <v>12</v>
      </c>
      <c r="D44" s="55">
        <v>1500</v>
      </c>
      <c r="E44" s="56">
        <f>D44*C44</f>
        <v>18000</v>
      </c>
      <c r="F44" s="38" t="s">
        <v>72</v>
      </c>
      <c r="G44" s="6">
        <v>4</v>
      </c>
      <c r="H44" s="135">
        <v>1500</v>
      </c>
      <c r="I44" s="161">
        <f>H44*G44</f>
        <v>6000</v>
      </c>
      <c r="J44" s="152" t="s">
        <v>185</v>
      </c>
      <c r="K44" s="2"/>
      <c r="L44" s="2"/>
      <c r="M44" s="148">
        <v>1</v>
      </c>
      <c r="N44" s="148">
        <v>1</v>
      </c>
      <c r="O44" s="148">
        <v>1</v>
      </c>
      <c r="P44" s="148">
        <v>1</v>
      </c>
    </row>
    <row r="45" spans="1:16" ht="12.75">
      <c r="A45" s="72" t="s">
        <v>73</v>
      </c>
      <c r="B45" s="38" t="s">
        <v>74</v>
      </c>
      <c r="C45" s="6">
        <v>18</v>
      </c>
      <c r="D45" s="55">
        <v>6000</v>
      </c>
      <c r="E45" s="56">
        <f aca="true" t="shared" si="0" ref="E45:E50">C45*D45</f>
        <v>108000</v>
      </c>
      <c r="F45" s="38" t="s">
        <v>74</v>
      </c>
      <c r="G45" s="6">
        <v>6</v>
      </c>
      <c r="H45" s="135">
        <v>6000</v>
      </c>
      <c r="I45" s="161">
        <f aca="true" t="shared" si="1" ref="I45:I50">G45*H45</f>
        <v>36000</v>
      </c>
      <c r="J45" s="152" t="s">
        <v>186</v>
      </c>
      <c r="K45" s="2"/>
      <c r="L45" s="2"/>
      <c r="M45" s="148">
        <v>1</v>
      </c>
      <c r="N45" s="148">
        <v>2</v>
      </c>
      <c r="O45" s="149">
        <v>1</v>
      </c>
      <c r="P45" s="149">
        <v>2</v>
      </c>
    </row>
    <row r="46" spans="1:16" ht="12.75">
      <c r="A46" s="72" t="s">
        <v>75</v>
      </c>
      <c r="B46" s="38" t="s">
        <v>76</v>
      </c>
      <c r="C46" s="6">
        <v>10</v>
      </c>
      <c r="D46" s="55">
        <v>6500</v>
      </c>
      <c r="E46" s="56">
        <f t="shared" si="0"/>
        <v>65000</v>
      </c>
      <c r="F46" s="38" t="s">
        <v>76</v>
      </c>
      <c r="G46" s="6">
        <v>3</v>
      </c>
      <c r="H46" s="135">
        <v>6500</v>
      </c>
      <c r="I46" s="161">
        <f t="shared" si="1"/>
        <v>19500</v>
      </c>
      <c r="J46" s="152" t="s">
        <v>186</v>
      </c>
      <c r="K46" s="2"/>
      <c r="L46" s="2"/>
      <c r="M46" s="2"/>
      <c r="N46" s="149">
        <v>1</v>
      </c>
      <c r="O46" s="149">
        <v>1</v>
      </c>
      <c r="P46" s="149">
        <v>1</v>
      </c>
    </row>
    <row r="47" spans="1:16" ht="12.75">
      <c r="A47" s="72" t="s">
        <v>77</v>
      </c>
      <c r="B47" s="38" t="s">
        <v>78</v>
      </c>
      <c r="C47" s="6">
        <v>18</v>
      </c>
      <c r="D47" s="55">
        <v>1300</v>
      </c>
      <c r="E47" s="56">
        <f t="shared" si="0"/>
        <v>23400</v>
      </c>
      <c r="F47" s="38" t="s">
        <v>78</v>
      </c>
      <c r="G47" s="6">
        <v>6</v>
      </c>
      <c r="H47" s="135">
        <v>1300</v>
      </c>
      <c r="I47" s="161">
        <f t="shared" si="1"/>
        <v>7800</v>
      </c>
      <c r="J47" s="152" t="s">
        <v>186</v>
      </c>
      <c r="K47" s="2"/>
      <c r="L47" s="2"/>
      <c r="M47" s="2"/>
      <c r="N47" s="149">
        <v>2</v>
      </c>
      <c r="O47" s="149">
        <v>2</v>
      </c>
      <c r="P47" s="149">
        <v>2</v>
      </c>
    </row>
    <row r="48" spans="1:16" ht="25.5">
      <c r="A48" s="72" t="s">
        <v>79</v>
      </c>
      <c r="B48" s="38" t="s">
        <v>70</v>
      </c>
      <c r="C48" s="6">
        <v>1</v>
      </c>
      <c r="D48" s="55">
        <v>35000</v>
      </c>
      <c r="E48" s="56">
        <f t="shared" si="0"/>
        <v>35000</v>
      </c>
      <c r="F48" s="38" t="s">
        <v>70</v>
      </c>
      <c r="G48" s="6">
        <v>0.5</v>
      </c>
      <c r="H48" s="135">
        <v>35000</v>
      </c>
      <c r="I48" s="161">
        <f t="shared" si="1"/>
        <v>17500</v>
      </c>
      <c r="J48" s="152" t="s">
        <v>187</v>
      </c>
      <c r="K48" s="2"/>
      <c r="L48" s="2"/>
      <c r="M48" s="2"/>
      <c r="N48" s="2"/>
      <c r="O48" s="2"/>
      <c r="P48" s="148" t="s">
        <v>181</v>
      </c>
    </row>
    <row r="49" spans="1:16" ht="12.75">
      <c r="A49" s="72" t="s">
        <v>80</v>
      </c>
      <c r="B49" s="38" t="s">
        <v>82</v>
      </c>
      <c r="C49" s="6">
        <v>6</v>
      </c>
      <c r="D49" s="55">
        <v>12500</v>
      </c>
      <c r="E49" s="56">
        <f t="shared" si="0"/>
        <v>75000</v>
      </c>
      <c r="F49" s="38" t="s">
        <v>82</v>
      </c>
      <c r="G49" s="6">
        <v>2</v>
      </c>
      <c r="H49" s="135">
        <v>12500</v>
      </c>
      <c r="I49" s="161">
        <f t="shared" si="1"/>
        <v>25000</v>
      </c>
      <c r="J49" s="152" t="s">
        <v>186</v>
      </c>
      <c r="K49" s="2"/>
      <c r="L49" s="2"/>
      <c r="M49" s="2"/>
      <c r="N49" s="2"/>
      <c r="O49" s="148" t="s">
        <v>181</v>
      </c>
      <c r="P49" s="148" t="s">
        <v>181</v>
      </c>
    </row>
    <row r="50" spans="1:16" ht="12.75">
      <c r="A50" s="72" t="s">
        <v>81</v>
      </c>
      <c r="B50" s="38" t="s">
        <v>83</v>
      </c>
      <c r="C50" s="6">
        <v>4</v>
      </c>
      <c r="D50" s="55">
        <v>60000</v>
      </c>
      <c r="E50" s="56">
        <f t="shared" si="0"/>
        <v>240000</v>
      </c>
      <c r="F50" s="38" t="s">
        <v>83</v>
      </c>
      <c r="G50" s="6">
        <v>1</v>
      </c>
      <c r="H50" s="135">
        <v>60000</v>
      </c>
      <c r="I50" s="161">
        <f t="shared" si="1"/>
        <v>60000</v>
      </c>
      <c r="J50" s="152" t="s">
        <v>186</v>
      </c>
      <c r="K50" s="2"/>
      <c r="L50" s="2"/>
      <c r="M50" s="2"/>
      <c r="N50" s="2"/>
      <c r="O50" s="2"/>
      <c r="P50" s="148" t="s">
        <v>181</v>
      </c>
    </row>
    <row r="51" spans="1:16" ht="15" customHeight="1" thickBot="1">
      <c r="A51" s="16" t="s">
        <v>9</v>
      </c>
      <c r="B51" s="40"/>
      <c r="C51" s="17"/>
      <c r="D51" s="59"/>
      <c r="E51" s="60">
        <f>SUM(E39:E50)</f>
        <v>651003</v>
      </c>
      <c r="F51" s="40"/>
      <c r="G51" s="17"/>
      <c r="H51" s="138"/>
      <c r="I51" s="162">
        <f>SUM(I39:I50)</f>
        <v>188403</v>
      </c>
      <c r="J51" s="153"/>
      <c r="K51" s="2"/>
      <c r="L51" s="2"/>
      <c r="M51" s="2"/>
      <c r="N51" s="2"/>
      <c r="O51" s="2"/>
      <c r="P51" s="2"/>
    </row>
    <row r="52" spans="1:16" ht="15" customHeight="1">
      <c r="A52" s="29" t="s">
        <v>17</v>
      </c>
      <c r="B52" s="41"/>
      <c r="C52" s="5"/>
      <c r="D52" s="61"/>
      <c r="E52" s="62"/>
      <c r="F52" s="41"/>
      <c r="G52" s="5"/>
      <c r="H52" s="139"/>
      <c r="I52" s="163"/>
      <c r="J52" s="153"/>
      <c r="K52" s="2"/>
      <c r="L52" s="2"/>
      <c r="M52" s="2"/>
      <c r="N52" s="2"/>
      <c r="O52" s="2"/>
      <c r="P52" s="2"/>
    </row>
    <row r="53" spans="1:16" ht="15" customHeight="1">
      <c r="A53" s="29" t="s">
        <v>93</v>
      </c>
      <c r="B53" s="41"/>
      <c r="C53" s="5"/>
      <c r="D53" s="61"/>
      <c r="E53" s="62"/>
      <c r="F53" s="41"/>
      <c r="G53" s="5"/>
      <c r="H53" s="139"/>
      <c r="I53" s="163"/>
      <c r="J53" s="153"/>
      <c r="K53" s="2"/>
      <c r="L53" s="2"/>
      <c r="M53" s="2"/>
      <c r="N53" s="2"/>
      <c r="O53" s="2"/>
      <c r="P53" s="2"/>
    </row>
    <row r="54" spans="1:16" ht="85.5" customHeight="1">
      <c r="A54" s="73" t="s">
        <v>85</v>
      </c>
      <c r="B54" s="38" t="s">
        <v>84</v>
      </c>
      <c r="C54" s="6">
        <v>1</v>
      </c>
      <c r="D54" s="55">
        <v>140000</v>
      </c>
      <c r="E54" s="56">
        <f>C54*D54</f>
        <v>140000</v>
      </c>
      <c r="F54" s="38" t="s">
        <v>84</v>
      </c>
      <c r="G54" s="6">
        <v>1</v>
      </c>
      <c r="H54" s="135">
        <v>140000</v>
      </c>
      <c r="I54" s="161">
        <f>G54*H54</f>
        <v>140000</v>
      </c>
      <c r="J54" s="168" t="s">
        <v>192</v>
      </c>
      <c r="K54" s="149"/>
      <c r="L54" s="2"/>
      <c r="M54" s="2"/>
      <c r="N54" s="2"/>
      <c r="O54" s="2"/>
      <c r="P54" s="2"/>
    </row>
    <row r="55" spans="1:16" ht="30" customHeight="1">
      <c r="A55" s="73" t="s">
        <v>86</v>
      </c>
      <c r="B55" s="38" t="s">
        <v>84</v>
      </c>
      <c r="C55" s="6">
        <v>1</v>
      </c>
      <c r="D55" s="55">
        <v>300000</v>
      </c>
      <c r="E55" s="56">
        <f>C55*D55</f>
        <v>300000</v>
      </c>
      <c r="F55" s="38" t="s">
        <v>84</v>
      </c>
      <c r="G55" s="6">
        <v>1</v>
      </c>
      <c r="H55" s="135">
        <v>300000</v>
      </c>
      <c r="I55" s="161">
        <f>G55*H55</f>
        <v>300000</v>
      </c>
      <c r="J55" s="168" t="s">
        <v>191</v>
      </c>
      <c r="K55" s="149"/>
      <c r="L55" s="2"/>
      <c r="M55" s="2"/>
      <c r="N55" s="2"/>
      <c r="O55" s="2"/>
      <c r="P55" s="2"/>
    </row>
    <row r="56" spans="1:16" ht="29.25" customHeight="1">
      <c r="A56" s="73" t="s">
        <v>87</v>
      </c>
      <c r="B56" s="38" t="s">
        <v>84</v>
      </c>
      <c r="C56" s="6">
        <v>1</v>
      </c>
      <c r="D56" s="55">
        <v>360000</v>
      </c>
      <c r="E56" s="56">
        <f>C56*D56</f>
        <v>360000</v>
      </c>
      <c r="F56" s="38" t="s">
        <v>84</v>
      </c>
      <c r="G56" s="76">
        <f>1/3</f>
        <v>0.3333333333333333</v>
      </c>
      <c r="H56" s="135">
        <v>360000</v>
      </c>
      <c r="I56" s="161">
        <f>G56*H56</f>
        <v>120000</v>
      </c>
      <c r="J56" s="152" t="s">
        <v>193</v>
      </c>
      <c r="K56" s="2"/>
      <c r="L56" s="2"/>
      <c r="M56" s="170"/>
      <c r="N56" s="170"/>
      <c r="O56" s="2"/>
      <c r="P56" s="2"/>
    </row>
    <row r="57" spans="1:16" ht="73.5" customHeight="1">
      <c r="A57" s="73" t="s">
        <v>88</v>
      </c>
      <c r="B57" s="38" t="s">
        <v>84</v>
      </c>
      <c r="C57" s="6">
        <v>1</v>
      </c>
      <c r="D57" s="55">
        <v>240000</v>
      </c>
      <c r="E57" s="56">
        <f>C57*D57</f>
        <v>240000</v>
      </c>
      <c r="F57" s="38" t="s">
        <v>84</v>
      </c>
      <c r="G57" s="6">
        <v>1</v>
      </c>
      <c r="H57" s="135">
        <v>240000</v>
      </c>
      <c r="I57" s="161">
        <f>G57*H57</f>
        <v>240000</v>
      </c>
      <c r="J57" s="152" t="s">
        <v>194</v>
      </c>
      <c r="K57" s="149"/>
      <c r="L57" s="149"/>
      <c r="M57" s="2"/>
      <c r="N57" s="2"/>
      <c r="O57" s="2"/>
      <c r="P57" s="2"/>
    </row>
    <row r="58" spans="1:16" ht="37.5" customHeight="1">
      <c r="A58" s="73" t="s">
        <v>89</v>
      </c>
      <c r="B58" s="38" t="s">
        <v>84</v>
      </c>
      <c r="C58" s="6">
        <v>1</v>
      </c>
      <c r="D58" s="55">
        <v>10220000</v>
      </c>
      <c r="E58" s="56">
        <f>C58*D58</f>
        <v>10220000</v>
      </c>
      <c r="F58" s="38" t="s">
        <v>84</v>
      </c>
      <c r="G58" s="6">
        <v>0.3</v>
      </c>
      <c r="H58" s="135">
        <v>10220000</v>
      </c>
      <c r="I58" s="161">
        <f>G58*H58</f>
        <v>3066000</v>
      </c>
      <c r="J58" s="152" t="s">
        <v>195</v>
      </c>
      <c r="K58" s="2"/>
      <c r="L58" s="2"/>
      <c r="M58" s="149"/>
      <c r="N58" s="149"/>
      <c r="O58" s="2"/>
      <c r="P58" s="2"/>
    </row>
    <row r="59" spans="1:16" ht="15" customHeight="1">
      <c r="A59" s="74" t="s">
        <v>90</v>
      </c>
      <c r="B59" s="38"/>
      <c r="C59" s="6"/>
      <c r="D59" s="55"/>
      <c r="E59" s="62">
        <f>SUM(E54:E58)</f>
        <v>11260000</v>
      </c>
      <c r="F59" s="38"/>
      <c r="G59" s="6"/>
      <c r="H59" s="135"/>
      <c r="I59" s="163">
        <f>SUM(I54:I58)</f>
        <v>3866000</v>
      </c>
      <c r="J59" s="153"/>
      <c r="K59" s="2"/>
      <c r="L59" s="2"/>
      <c r="M59" s="2"/>
      <c r="N59" s="2"/>
      <c r="O59" s="2"/>
      <c r="P59" s="2"/>
    </row>
    <row r="60" spans="1:16" ht="15" customHeight="1">
      <c r="A60" s="29" t="s">
        <v>94</v>
      </c>
      <c r="B60" s="38"/>
      <c r="C60" s="6"/>
      <c r="D60" s="55"/>
      <c r="E60" s="62"/>
      <c r="F60" s="38"/>
      <c r="G60" s="6"/>
      <c r="H60" s="135"/>
      <c r="I60" s="163"/>
      <c r="J60" s="153"/>
      <c r="K60" s="2"/>
      <c r="L60" s="2"/>
      <c r="M60" s="2"/>
      <c r="N60" s="2"/>
      <c r="O60" s="2"/>
      <c r="P60" s="2"/>
    </row>
    <row r="61" spans="1:16" ht="96.75" customHeight="1">
      <c r="A61" s="73" t="s">
        <v>91</v>
      </c>
      <c r="B61" s="38" t="s">
        <v>84</v>
      </c>
      <c r="C61" s="6">
        <v>1</v>
      </c>
      <c r="D61" s="55">
        <v>175000</v>
      </c>
      <c r="E61" s="56">
        <f>C61*D61</f>
        <v>175000</v>
      </c>
      <c r="F61" s="38" t="s">
        <v>84</v>
      </c>
      <c r="G61" s="6">
        <v>1</v>
      </c>
      <c r="H61" s="135">
        <v>175000</v>
      </c>
      <c r="I61" s="161">
        <f>G61*H61</f>
        <v>175000</v>
      </c>
      <c r="J61" s="168" t="s">
        <v>188</v>
      </c>
      <c r="K61" s="149"/>
      <c r="L61" s="149"/>
      <c r="M61" s="2"/>
      <c r="N61" s="2"/>
      <c r="O61" s="2"/>
      <c r="P61" s="2"/>
    </row>
    <row r="62" spans="1:16" ht="80.25" customHeight="1">
      <c r="A62" s="73" t="s">
        <v>165</v>
      </c>
      <c r="B62" s="38" t="s">
        <v>84</v>
      </c>
      <c r="C62" s="6">
        <v>1</v>
      </c>
      <c r="D62" s="55">
        <v>750000</v>
      </c>
      <c r="E62" s="56">
        <f>C62*D62</f>
        <v>750000</v>
      </c>
      <c r="F62" s="38" t="s">
        <v>84</v>
      </c>
      <c r="G62" s="6">
        <v>0.3</v>
      </c>
      <c r="H62" s="135">
        <v>750000</v>
      </c>
      <c r="I62" s="161">
        <f>G62*H62</f>
        <v>225000</v>
      </c>
      <c r="J62" s="152" t="s">
        <v>189</v>
      </c>
      <c r="K62" s="2"/>
      <c r="L62" s="2"/>
      <c r="M62" s="149"/>
      <c r="N62" s="149"/>
      <c r="O62" s="2"/>
      <c r="P62" s="2"/>
    </row>
    <row r="63" spans="1:16" ht="60" customHeight="1">
      <c r="A63" s="73" t="s">
        <v>166</v>
      </c>
      <c r="B63" s="38" t="s">
        <v>84</v>
      </c>
      <c r="C63" s="6">
        <v>1</v>
      </c>
      <c r="D63" s="55">
        <v>1075000</v>
      </c>
      <c r="E63" s="56">
        <f>C63*D63</f>
        <v>1075000</v>
      </c>
      <c r="F63" s="38" t="s">
        <v>84</v>
      </c>
      <c r="G63" s="6">
        <v>0.2</v>
      </c>
      <c r="H63" s="135">
        <v>1075000</v>
      </c>
      <c r="I63" s="161">
        <f>G63*H63</f>
        <v>215000</v>
      </c>
      <c r="J63" s="152" t="s">
        <v>198</v>
      </c>
      <c r="K63" s="2"/>
      <c r="L63" s="2"/>
      <c r="M63" s="149"/>
      <c r="N63" s="149"/>
      <c r="O63" s="2"/>
      <c r="P63" s="2"/>
    </row>
    <row r="64" spans="1:16" ht="15" customHeight="1">
      <c r="A64" s="73" t="s">
        <v>167</v>
      </c>
      <c r="B64" s="38" t="s">
        <v>84</v>
      </c>
      <c r="C64" s="6">
        <v>1</v>
      </c>
      <c r="D64" s="55">
        <v>210000</v>
      </c>
      <c r="E64" s="56">
        <f>C64*D64</f>
        <v>210000</v>
      </c>
      <c r="F64" s="38" t="s">
        <v>84</v>
      </c>
      <c r="G64" s="6">
        <v>0.3</v>
      </c>
      <c r="H64" s="135">
        <v>210000</v>
      </c>
      <c r="I64" s="161">
        <f>G64*H64</f>
        <v>63000</v>
      </c>
      <c r="J64" s="152" t="s">
        <v>186</v>
      </c>
      <c r="K64" s="2"/>
      <c r="L64" s="2"/>
      <c r="M64" s="2"/>
      <c r="N64" s="2"/>
      <c r="O64" s="2"/>
      <c r="P64" s="2"/>
    </row>
    <row r="65" spans="1:16" ht="15" customHeight="1">
      <c r="A65" s="73" t="s">
        <v>168</v>
      </c>
      <c r="B65" s="38" t="s">
        <v>84</v>
      </c>
      <c r="C65" s="6">
        <v>1</v>
      </c>
      <c r="D65" s="55">
        <v>200000</v>
      </c>
      <c r="E65" s="56">
        <f>C65*D65</f>
        <v>200000</v>
      </c>
      <c r="F65" s="38" t="s">
        <v>84</v>
      </c>
      <c r="G65" s="6">
        <v>0.3</v>
      </c>
      <c r="H65" s="135">
        <v>200000</v>
      </c>
      <c r="I65" s="161">
        <f>G65*H65</f>
        <v>60000</v>
      </c>
      <c r="J65" s="152" t="s">
        <v>186</v>
      </c>
      <c r="K65" s="2"/>
      <c r="L65" s="2"/>
      <c r="M65" s="2"/>
      <c r="N65" s="2"/>
      <c r="O65" s="2"/>
      <c r="P65" s="2"/>
    </row>
    <row r="66" spans="1:16" ht="15" customHeight="1">
      <c r="A66" s="74" t="s">
        <v>92</v>
      </c>
      <c r="B66" s="38"/>
      <c r="C66" s="6"/>
      <c r="D66" s="55"/>
      <c r="E66" s="62">
        <f>SUM(E61:E65)</f>
        <v>2410000</v>
      </c>
      <c r="F66" s="38"/>
      <c r="G66" s="6"/>
      <c r="H66" s="135"/>
      <c r="I66" s="163">
        <f>SUM(I61:I65)</f>
        <v>738000</v>
      </c>
      <c r="J66" s="151"/>
      <c r="K66" s="2"/>
      <c r="L66" s="2"/>
      <c r="M66" s="2"/>
      <c r="N66" s="2"/>
      <c r="O66" s="2"/>
      <c r="P66" s="2"/>
    </row>
    <row r="67" spans="1:16" ht="15" customHeight="1">
      <c r="A67" s="29" t="s">
        <v>95</v>
      </c>
      <c r="B67" s="38"/>
      <c r="C67" s="6"/>
      <c r="D67" s="55"/>
      <c r="E67" s="62"/>
      <c r="F67" s="38"/>
      <c r="G67" s="6"/>
      <c r="H67" s="135"/>
      <c r="I67" s="163"/>
      <c r="J67" s="151"/>
      <c r="K67" s="2"/>
      <c r="L67" s="2"/>
      <c r="M67" s="2"/>
      <c r="N67" s="2"/>
      <c r="O67" s="2"/>
      <c r="P67" s="2"/>
    </row>
    <row r="68" spans="1:16" ht="15" customHeight="1">
      <c r="A68" s="73" t="s">
        <v>96</v>
      </c>
      <c r="B68" s="38" t="s">
        <v>84</v>
      </c>
      <c r="C68" s="6">
        <v>1</v>
      </c>
      <c r="D68" s="55">
        <v>700000</v>
      </c>
      <c r="E68" s="56">
        <f>C68*D68</f>
        <v>700000</v>
      </c>
      <c r="F68" s="38" t="s">
        <v>84</v>
      </c>
      <c r="G68" s="6">
        <v>0.5</v>
      </c>
      <c r="H68" s="135">
        <v>700000</v>
      </c>
      <c r="I68" s="161">
        <f>G68*H68</f>
        <v>350000</v>
      </c>
      <c r="J68" s="176" t="s">
        <v>197</v>
      </c>
      <c r="K68" s="149"/>
      <c r="L68" s="2"/>
      <c r="M68" s="2"/>
      <c r="N68" s="2"/>
      <c r="O68" s="2"/>
      <c r="P68" s="2"/>
    </row>
    <row r="69" spans="1:16" ht="15" customHeight="1">
      <c r="A69" s="75" t="s">
        <v>97</v>
      </c>
      <c r="B69" s="38" t="s">
        <v>84</v>
      </c>
      <c r="C69" s="6">
        <v>1</v>
      </c>
      <c r="D69" s="55">
        <v>2000000</v>
      </c>
      <c r="E69" s="56">
        <f>C69*D69</f>
        <v>2000000</v>
      </c>
      <c r="F69" s="38" t="s">
        <v>84</v>
      </c>
      <c r="G69" s="6">
        <v>0.3</v>
      </c>
      <c r="H69" s="135">
        <v>2000000</v>
      </c>
      <c r="I69" s="161">
        <f>G69*H69</f>
        <v>600000</v>
      </c>
      <c r="J69" s="177"/>
      <c r="K69" s="149"/>
      <c r="L69" s="2"/>
      <c r="M69" s="2"/>
      <c r="N69" s="2"/>
      <c r="O69" s="2"/>
      <c r="P69" s="2"/>
    </row>
    <row r="70" spans="1:16" ht="26.25" customHeight="1">
      <c r="A70" s="75" t="s">
        <v>98</v>
      </c>
      <c r="B70" s="38" t="s">
        <v>84</v>
      </c>
      <c r="C70" s="6">
        <v>1</v>
      </c>
      <c r="D70" s="55">
        <v>1000000</v>
      </c>
      <c r="E70" s="56">
        <f>C70*D70</f>
        <v>1000000</v>
      </c>
      <c r="F70" s="38" t="s">
        <v>84</v>
      </c>
      <c r="G70" s="6">
        <v>0.3</v>
      </c>
      <c r="H70" s="135">
        <v>1000000</v>
      </c>
      <c r="I70" s="161">
        <f>G70*H70</f>
        <v>300000</v>
      </c>
      <c r="J70" s="177"/>
      <c r="K70" s="149"/>
      <c r="L70" s="2"/>
      <c r="M70" s="2"/>
      <c r="N70" s="2"/>
      <c r="O70" s="2"/>
      <c r="P70" s="2"/>
    </row>
    <row r="71" spans="1:16" ht="36.75" customHeight="1">
      <c r="A71" s="75" t="s">
        <v>99</v>
      </c>
      <c r="B71" s="38" t="s">
        <v>84</v>
      </c>
      <c r="C71" s="6">
        <v>1</v>
      </c>
      <c r="D71" s="55">
        <v>1000000</v>
      </c>
      <c r="E71" s="56">
        <f>C71*D71</f>
        <v>1000000</v>
      </c>
      <c r="F71" s="38" t="s">
        <v>84</v>
      </c>
      <c r="G71" s="6">
        <v>0.5</v>
      </c>
      <c r="H71" s="135">
        <v>1000000</v>
      </c>
      <c r="I71" s="161">
        <f>G71*H71</f>
        <v>500000</v>
      </c>
      <c r="J71" s="145" t="s">
        <v>196</v>
      </c>
      <c r="K71" s="2"/>
      <c r="L71" s="2"/>
      <c r="M71" s="149"/>
      <c r="N71" s="149"/>
      <c r="O71" s="2"/>
      <c r="P71" s="2"/>
    </row>
    <row r="72" spans="1:16" ht="25.5" customHeight="1">
      <c r="A72" s="75" t="s">
        <v>100</v>
      </c>
      <c r="B72" s="38" t="s">
        <v>84</v>
      </c>
      <c r="C72" s="6">
        <v>1</v>
      </c>
      <c r="D72" s="55">
        <v>200000</v>
      </c>
      <c r="E72" s="56">
        <f>C72*D72</f>
        <v>200000</v>
      </c>
      <c r="F72" s="38" t="s">
        <v>84</v>
      </c>
      <c r="G72" s="6">
        <v>0.3</v>
      </c>
      <c r="H72" s="135">
        <v>200000</v>
      </c>
      <c r="I72" s="161">
        <f>G72*H72</f>
        <v>60000</v>
      </c>
      <c r="J72" s="145" t="s">
        <v>196</v>
      </c>
      <c r="K72" s="2"/>
      <c r="L72" s="2"/>
      <c r="M72" s="149"/>
      <c r="N72" s="149"/>
      <c r="O72" s="2"/>
      <c r="P72" s="2"/>
    </row>
    <row r="73" spans="1:16" ht="15" customHeight="1">
      <c r="A73" s="74" t="s">
        <v>101</v>
      </c>
      <c r="B73" s="38"/>
      <c r="C73" s="6"/>
      <c r="D73" s="55"/>
      <c r="E73" s="62">
        <f>SUM(E68:E72)</f>
        <v>4900000</v>
      </c>
      <c r="F73" s="38"/>
      <c r="G73" s="6"/>
      <c r="H73" s="135"/>
      <c r="I73" s="163">
        <f>SUM(I68:I72)</f>
        <v>1810000</v>
      </c>
      <c r="J73" s="151"/>
      <c r="K73" s="2"/>
      <c r="L73" s="2"/>
      <c r="M73" s="2"/>
      <c r="N73" s="2"/>
      <c r="O73" s="2"/>
      <c r="P73" s="2"/>
    </row>
    <row r="74" spans="1:16" ht="15" customHeight="1" thickBot="1">
      <c r="A74" s="13" t="s">
        <v>10</v>
      </c>
      <c r="B74" s="37"/>
      <c r="C74" s="14"/>
      <c r="D74" s="57"/>
      <c r="E74" s="60">
        <f>E59+E66+E73</f>
        <v>18570000</v>
      </c>
      <c r="F74" s="37"/>
      <c r="G74" s="14"/>
      <c r="H74" s="136"/>
      <c r="I74" s="162">
        <f>I59+I66+I73</f>
        <v>6414000</v>
      </c>
      <c r="J74" s="151"/>
      <c r="K74" s="2"/>
      <c r="L74" s="2"/>
      <c r="M74" s="2"/>
      <c r="N74" s="2"/>
      <c r="O74" s="2"/>
      <c r="P74" s="2"/>
    </row>
    <row r="75" spans="1:16" ht="16.5" customHeight="1" thickBot="1">
      <c r="A75" s="21" t="s">
        <v>25</v>
      </c>
      <c r="B75" s="42"/>
      <c r="C75" s="9"/>
      <c r="D75" s="63"/>
      <c r="E75" s="64">
        <f>E74+E51+E38+E33+E29+E25</f>
        <v>21921001.254</v>
      </c>
      <c r="F75" s="42"/>
      <c r="G75" s="9"/>
      <c r="H75" s="140"/>
      <c r="I75" s="164">
        <f>I74+I51+I38+I33+I29+I25</f>
        <v>7436975.078</v>
      </c>
      <c r="J75" s="151"/>
      <c r="K75" s="2"/>
      <c r="L75" s="2"/>
      <c r="M75" s="2"/>
      <c r="N75" s="2"/>
      <c r="O75" s="2"/>
      <c r="P75" s="2"/>
    </row>
    <row r="76" spans="1:16" ht="52.5" customHeight="1" thickBot="1">
      <c r="A76" s="31" t="s">
        <v>143</v>
      </c>
      <c r="B76" s="43"/>
      <c r="C76" s="18"/>
      <c r="D76" s="65"/>
      <c r="E76" s="66">
        <f>E75*0.08</f>
        <v>1753680.1003200002</v>
      </c>
      <c r="F76" s="43"/>
      <c r="G76" s="18"/>
      <c r="H76" s="141"/>
      <c r="I76" s="165">
        <f>I75*0.08</f>
        <v>594958.00624</v>
      </c>
      <c r="J76" s="151"/>
      <c r="K76" s="2"/>
      <c r="L76" s="2"/>
      <c r="M76" s="2"/>
      <c r="N76" s="2"/>
      <c r="O76" s="2"/>
      <c r="P76" s="2"/>
    </row>
    <row r="77" spans="1:16" ht="24" customHeight="1" thickBot="1">
      <c r="A77" s="21" t="s">
        <v>35</v>
      </c>
      <c r="B77" s="44"/>
      <c r="C77" s="7"/>
      <c r="D77" s="67"/>
      <c r="E77" s="68">
        <f>E76+E75</f>
        <v>23674681.35432</v>
      </c>
      <c r="F77" s="44"/>
      <c r="G77" s="7"/>
      <c r="H77" s="142"/>
      <c r="I77" s="164">
        <f>I76+I75</f>
        <v>8031933.08424</v>
      </c>
      <c r="J77" s="151"/>
      <c r="K77" s="2"/>
      <c r="L77" s="2"/>
      <c r="M77" s="2"/>
      <c r="N77" s="2"/>
      <c r="O77" s="2"/>
      <c r="P77" s="2"/>
    </row>
    <row r="78" spans="1:16" ht="30" customHeight="1" thickBot="1">
      <c r="A78" s="31" t="s">
        <v>33</v>
      </c>
      <c r="B78" s="43"/>
      <c r="C78" s="18"/>
      <c r="D78" s="65"/>
      <c r="E78" s="113">
        <v>222925.03</v>
      </c>
      <c r="F78" s="43"/>
      <c r="G78" s="18"/>
      <c r="H78" s="141"/>
      <c r="I78" s="166">
        <v>222925.03</v>
      </c>
      <c r="J78" s="152" t="s">
        <v>190</v>
      </c>
      <c r="K78" s="2"/>
      <c r="L78" s="2"/>
      <c r="M78" s="2"/>
      <c r="N78" s="2"/>
      <c r="O78" s="2"/>
      <c r="P78" s="2"/>
    </row>
    <row r="79" spans="1:16" ht="16.5" customHeight="1" thickBot="1">
      <c r="A79" s="21" t="s">
        <v>34</v>
      </c>
      <c r="B79" s="44"/>
      <c r="C79" s="7"/>
      <c r="D79" s="67"/>
      <c r="E79" s="64">
        <f>E77+E78</f>
        <v>23897606.384320002</v>
      </c>
      <c r="F79" s="44"/>
      <c r="G79" s="7"/>
      <c r="H79" s="142"/>
      <c r="I79" s="164">
        <f>I77+I78</f>
        <v>8254858.11424</v>
      </c>
      <c r="J79" s="151"/>
      <c r="K79" s="2"/>
      <c r="L79" s="2"/>
      <c r="M79" s="2"/>
      <c r="N79" s="2"/>
      <c r="O79" s="2"/>
      <c r="P79" s="2"/>
    </row>
    <row r="80" spans="1:16" ht="29.25" thickBot="1">
      <c r="A80" s="32" t="s">
        <v>27</v>
      </c>
      <c r="B80" s="45"/>
      <c r="C80" s="22"/>
      <c r="D80" s="69"/>
      <c r="E80" s="70">
        <v>0</v>
      </c>
      <c r="F80" s="45"/>
      <c r="G80" s="22"/>
      <c r="H80" s="143"/>
      <c r="I80" s="167">
        <v>0</v>
      </c>
      <c r="J80" s="152" t="s">
        <v>190</v>
      </c>
      <c r="K80" s="2"/>
      <c r="L80" s="2"/>
      <c r="M80" s="2"/>
      <c r="N80" s="2"/>
      <c r="O80" s="2"/>
      <c r="P80" s="2"/>
    </row>
    <row r="81" spans="1:16" ht="16.5" customHeight="1" thickBot="1">
      <c r="A81" s="21" t="s">
        <v>24</v>
      </c>
      <c r="B81" s="44"/>
      <c r="C81" s="7"/>
      <c r="D81" s="67"/>
      <c r="E81" s="64">
        <f>E79</f>
        <v>23897606.384320002</v>
      </c>
      <c r="F81" s="46"/>
      <c r="G81" s="8"/>
      <c r="H81" s="142"/>
      <c r="I81" s="164">
        <f>I79-I80</f>
        <v>8254858.11424</v>
      </c>
      <c r="J81" s="151"/>
      <c r="K81" s="2"/>
      <c r="L81" s="2"/>
      <c r="M81" s="2"/>
      <c r="N81" s="2"/>
      <c r="O81" s="2"/>
      <c r="P81" s="2"/>
    </row>
    <row r="82" ht="12.75">
      <c r="J82" s="11"/>
    </row>
    <row r="83" spans="1:10" ht="14.25" customHeight="1">
      <c r="A83" s="102"/>
      <c r="B83" s="102"/>
      <c r="C83" s="102"/>
      <c r="D83" s="102"/>
      <c r="E83" s="102"/>
      <c r="F83" s="102"/>
      <c r="G83" s="102"/>
      <c r="H83" s="102"/>
      <c r="I83" s="102"/>
      <c r="J83" s="11"/>
    </row>
    <row r="84" spans="1:10" ht="14.25" customHeight="1">
      <c r="A84" s="116" t="s">
        <v>141</v>
      </c>
      <c r="B84" s="122">
        <v>18000000</v>
      </c>
      <c r="C84" s="116"/>
      <c r="D84" s="116"/>
      <c r="E84" s="116"/>
      <c r="F84" s="102"/>
      <c r="G84" s="102"/>
      <c r="H84" s="102"/>
      <c r="I84" s="102"/>
      <c r="J84" s="11"/>
    </row>
    <row r="85" spans="1:10" ht="14.25" customHeight="1">
      <c r="A85" s="116" t="s">
        <v>142</v>
      </c>
      <c r="B85" s="126">
        <f>B84*B87</f>
        <v>19607400</v>
      </c>
      <c r="C85" s="116"/>
      <c r="D85" s="116"/>
      <c r="E85" s="116"/>
      <c r="F85" s="102"/>
      <c r="G85" s="102"/>
      <c r="H85" s="102"/>
      <c r="I85" s="102"/>
      <c r="J85" s="11"/>
    </row>
    <row r="86" spans="1:10" ht="14.25" customHeight="1">
      <c r="A86" s="116"/>
      <c r="B86" s="116"/>
      <c r="C86" s="116"/>
      <c r="D86" s="116"/>
      <c r="E86" s="116"/>
      <c r="F86" s="102"/>
      <c r="G86" s="102"/>
      <c r="H86" s="102"/>
      <c r="I86" s="102"/>
      <c r="J86" s="11"/>
    </row>
    <row r="87" spans="1:10" ht="18" customHeight="1">
      <c r="A87" s="117" t="s">
        <v>152</v>
      </c>
      <c r="B87" s="117">
        <v>1.0893</v>
      </c>
      <c r="C87" s="117"/>
      <c r="D87" s="117"/>
      <c r="E87" s="118"/>
      <c r="F87" s="101"/>
      <c r="G87" s="101"/>
      <c r="H87" s="101"/>
      <c r="I87" s="101"/>
      <c r="J87" s="11"/>
    </row>
    <row r="88" spans="1:10" ht="15.75" customHeight="1">
      <c r="A88" s="117"/>
      <c r="B88" s="117"/>
      <c r="C88" s="117"/>
      <c r="D88" s="117"/>
      <c r="E88" s="119"/>
      <c r="F88" s="101"/>
      <c r="G88" s="101"/>
      <c r="H88" s="101"/>
      <c r="I88" s="101"/>
      <c r="J88" s="11"/>
    </row>
    <row r="89" spans="1:10" ht="14.25" customHeight="1">
      <c r="A89" s="120" t="s">
        <v>139</v>
      </c>
      <c r="B89" s="123">
        <f>B85/1.07</f>
        <v>18324672.89719626</v>
      </c>
      <c r="C89" s="120"/>
      <c r="D89" s="120"/>
      <c r="E89" s="121"/>
      <c r="F89" s="100"/>
      <c r="G89" s="100"/>
      <c r="H89" s="100"/>
      <c r="I89" s="100"/>
      <c r="J89" s="11"/>
    </row>
    <row r="90" spans="1:10" ht="13.5" customHeight="1">
      <c r="A90" s="117" t="s">
        <v>140</v>
      </c>
      <c r="B90" s="124">
        <f>B89*7%</f>
        <v>1282727.1028037383</v>
      </c>
      <c r="C90" s="117"/>
      <c r="D90" s="117"/>
      <c r="E90" s="119"/>
      <c r="F90" s="101"/>
      <c r="G90" s="101"/>
      <c r="H90" s="101"/>
      <c r="I90" s="101"/>
      <c r="J90" s="11"/>
    </row>
    <row r="91" spans="1:10" ht="13.5" customHeight="1" thickBot="1">
      <c r="A91" s="114" t="s">
        <v>138</v>
      </c>
      <c r="B91" s="125">
        <f>B89+B90</f>
        <v>19607399.999999996</v>
      </c>
      <c r="C91" s="115"/>
      <c r="D91" s="115"/>
      <c r="E91" s="127"/>
      <c r="F91" s="101"/>
      <c r="G91" s="101"/>
      <c r="H91" s="101"/>
      <c r="I91" s="101"/>
      <c r="J91" s="11"/>
    </row>
    <row r="92" spans="1:10" ht="18" customHeight="1">
      <c r="A92" s="185"/>
      <c r="B92" s="185"/>
      <c r="C92" s="185"/>
      <c r="D92" s="185"/>
      <c r="E92" s="185"/>
      <c r="F92" s="185"/>
      <c r="G92" s="185"/>
      <c r="H92" s="185"/>
      <c r="I92" s="185"/>
      <c r="J92" s="11"/>
    </row>
    <row r="93" spans="1:10" ht="12.75">
      <c r="A93" s="186"/>
      <c r="B93" s="186"/>
      <c r="C93" s="186"/>
      <c r="D93" s="186"/>
      <c r="E93" s="186"/>
      <c r="F93" s="186"/>
      <c r="G93" s="186"/>
      <c r="H93" s="186"/>
      <c r="I93" s="186"/>
      <c r="J93" s="11"/>
    </row>
    <row r="94" spans="1:10" ht="20.25" customHeight="1">
      <c r="A94" s="186"/>
      <c r="B94" s="186"/>
      <c r="C94" s="186"/>
      <c r="D94" s="186"/>
      <c r="E94" s="186"/>
      <c r="F94" s="186"/>
      <c r="G94" s="186"/>
      <c r="H94" s="186"/>
      <c r="I94" s="186"/>
      <c r="J94" s="11"/>
    </row>
    <row r="95" spans="1:10" ht="57" customHeight="1">
      <c r="A95" s="173"/>
      <c r="B95" s="173"/>
      <c r="C95" s="173"/>
      <c r="D95" s="173"/>
      <c r="E95" s="173"/>
      <c r="F95" s="173"/>
      <c r="G95" s="173"/>
      <c r="H95" s="173"/>
      <c r="I95" s="173"/>
      <c r="J95" s="11"/>
    </row>
    <row r="96" spans="1:9" ht="33.75" customHeight="1">
      <c r="A96" s="173"/>
      <c r="B96" s="173"/>
      <c r="C96" s="173"/>
      <c r="D96" s="173"/>
      <c r="E96" s="173"/>
      <c r="F96" s="173"/>
      <c r="G96" s="173"/>
      <c r="H96" s="173"/>
      <c r="I96" s="173"/>
    </row>
    <row r="97" spans="1:9" ht="48" customHeight="1">
      <c r="A97" s="173"/>
      <c r="B97" s="173"/>
      <c r="C97" s="173"/>
      <c r="D97" s="173"/>
      <c r="E97" s="173"/>
      <c r="F97" s="173"/>
      <c r="G97" s="173"/>
      <c r="H97" s="173"/>
      <c r="I97" s="173"/>
    </row>
    <row r="98" spans="1:9" ht="67.5" customHeight="1">
      <c r="A98" s="173"/>
      <c r="B98" s="173"/>
      <c r="C98" s="173"/>
      <c r="D98" s="173"/>
      <c r="E98" s="173"/>
      <c r="F98" s="173"/>
      <c r="G98" s="173"/>
      <c r="H98" s="173"/>
      <c r="I98" s="173"/>
    </row>
    <row r="99" spans="1:9" ht="25.5" customHeight="1">
      <c r="A99" s="184"/>
      <c r="B99" s="184"/>
      <c r="C99" s="184"/>
      <c r="D99" s="184"/>
      <c r="E99" s="184"/>
      <c r="F99" s="184"/>
      <c r="G99" s="184"/>
      <c r="H99" s="184"/>
      <c r="I99" s="184"/>
    </row>
    <row r="109" spans="2:10" ht="12.75">
      <c r="B109" s="11"/>
      <c r="C109" s="11"/>
      <c r="D109" s="11"/>
      <c r="E109" s="11"/>
      <c r="F109" s="11"/>
      <c r="G109" s="11"/>
      <c r="H109" s="11"/>
      <c r="I109" s="11"/>
      <c r="J109" s="11"/>
    </row>
    <row r="110" spans="2:10" ht="12.75">
      <c r="B110" s="11"/>
      <c r="C110" s="11"/>
      <c r="D110" s="11"/>
      <c r="E110" s="11"/>
      <c r="F110" s="11"/>
      <c r="G110" s="11"/>
      <c r="H110" s="11"/>
      <c r="I110" s="11"/>
      <c r="J110" s="11"/>
    </row>
    <row r="111" spans="2:10" ht="12.75">
      <c r="B111" s="11"/>
      <c r="C111" s="11"/>
      <c r="D111" s="11"/>
      <c r="E111" s="11"/>
      <c r="F111" s="11"/>
      <c r="G111" s="11"/>
      <c r="H111" s="11"/>
      <c r="I111" s="11"/>
      <c r="J111" s="11"/>
    </row>
    <row r="112" spans="2:10" ht="12.75">
      <c r="B112" s="11"/>
      <c r="C112" s="11"/>
      <c r="D112" s="11"/>
      <c r="E112" s="11"/>
      <c r="F112" s="11"/>
      <c r="G112" s="11"/>
      <c r="H112" s="11"/>
      <c r="I112" s="11"/>
      <c r="J112" s="11"/>
    </row>
    <row r="113" spans="2:10" ht="12.75">
      <c r="B113" s="11"/>
      <c r="C113" s="11"/>
      <c r="D113" s="11"/>
      <c r="E113" s="11"/>
      <c r="F113" s="11"/>
      <c r="G113" s="11"/>
      <c r="H113" s="11"/>
      <c r="I113" s="11"/>
      <c r="J113" s="11"/>
    </row>
    <row r="114" spans="2:10" ht="12.75">
      <c r="B114" s="11"/>
      <c r="C114" s="11"/>
      <c r="D114" s="11"/>
      <c r="E114" s="11"/>
      <c r="F114" s="11"/>
      <c r="G114" s="11"/>
      <c r="H114" s="11"/>
      <c r="I114" s="11"/>
      <c r="J114" s="11"/>
    </row>
    <row r="115" spans="2:10" ht="12.75">
      <c r="B115" s="11"/>
      <c r="C115" s="11"/>
      <c r="D115" s="11"/>
      <c r="E115" s="11"/>
      <c r="F115" s="11"/>
      <c r="G115" s="11"/>
      <c r="H115" s="11"/>
      <c r="I115" s="11"/>
      <c r="J115" s="11"/>
    </row>
    <row r="116" spans="2:10" ht="12.75">
      <c r="B116" s="11"/>
      <c r="C116" s="11"/>
      <c r="D116" s="11"/>
      <c r="E116" s="11"/>
      <c r="F116" s="11"/>
      <c r="G116" s="11"/>
      <c r="H116" s="11"/>
      <c r="I116" s="11"/>
      <c r="J116" s="11"/>
    </row>
    <row r="117" spans="2:10" ht="12.75">
      <c r="B117" s="11"/>
      <c r="C117" s="11"/>
      <c r="D117" s="11"/>
      <c r="E117" s="11"/>
      <c r="F117" s="11"/>
      <c r="G117" s="11"/>
      <c r="H117" s="11"/>
      <c r="I117" s="11"/>
      <c r="J117" s="11"/>
    </row>
    <row r="118" spans="2:10" ht="12.75">
      <c r="B118" s="11"/>
      <c r="C118" s="11"/>
      <c r="D118" s="11"/>
      <c r="E118" s="11"/>
      <c r="F118" s="11"/>
      <c r="G118" s="11"/>
      <c r="H118" s="11"/>
      <c r="I118" s="11"/>
      <c r="J118" s="11"/>
    </row>
    <row r="119" spans="2:10" ht="12.75">
      <c r="B119" s="11"/>
      <c r="C119" s="11"/>
      <c r="D119" s="11"/>
      <c r="E119" s="11"/>
      <c r="F119" s="11"/>
      <c r="G119" s="11"/>
      <c r="H119" s="11"/>
      <c r="I119" s="11"/>
      <c r="J119" s="11"/>
    </row>
    <row r="120" spans="2:10" ht="12.75">
      <c r="B120" s="11"/>
      <c r="C120" s="11"/>
      <c r="D120" s="11"/>
      <c r="E120" s="11"/>
      <c r="F120" s="11"/>
      <c r="G120" s="11"/>
      <c r="H120" s="11"/>
      <c r="I120" s="11"/>
      <c r="J120" s="11"/>
    </row>
    <row r="121" spans="2:10" ht="12.75">
      <c r="B121" s="11"/>
      <c r="C121" s="11"/>
      <c r="D121" s="11"/>
      <c r="E121" s="11"/>
      <c r="F121" s="11"/>
      <c r="G121" s="11"/>
      <c r="H121" s="11"/>
      <c r="I121" s="11"/>
      <c r="J121" s="11"/>
    </row>
    <row r="122" spans="2:10" ht="12.75">
      <c r="B122" s="11"/>
      <c r="C122" s="11"/>
      <c r="D122" s="11"/>
      <c r="E122" s="11"/>
      <c r="F122" s="11"/>
      <c r="G122" s="11"/>
      <c r="H122" s="11"/>
      <c r="I122" s="11"/>
      <c r="J122" s="11"/>
    </row>
    <row r="123" spans="2:10" ht="12.75">
      <c r="B123" s="11"/>
      <c r="C123" s="11"/>
      <c r="D123" s="11"/>
      <c r="E123" s="11"/>
      <c r="F123" s="11"/>
      <c r="G123" s="11"/>
      <c r="H123" s="11"/>
      <c r="I123" s="11"/>
      <c r="J123" s="11"/>
    </row>
    <row r="124" spans="2:10" ht="12.75">
      <c r="B124" s="11"/>
      <c r="C124" s="11"/>
      <c r="D124" s="11"/>
      <c r="E124" s="11"/>
      <c r="F124" s="11"/>
      <c r="G124" s="11"/>
      <c r="H124" s="11"/>
      <c r="I124" s="11"/>
      <c r="J124" s="11"/>
    </row>
    <row r="125" spans="2:10" ht="12.75">
      <c r="B125" s="11"/>
      <c r="C125" s="11"/>
      <c r="D125" s="11"/>
      <c r="E125" s="11"/>
      <c r="F125" s="11"/>
      <c r="G125" s="11"/>
      <c r="H125" s="11"/>
      <c r="I125" s="11"/>
      <c r="J125" s="11"/>
    </row>
    <row r="126" spans="2:10" ht="12.75">
      <c r="B126" s="11"/>
      <c r="C126" s="11"/>
      <c r="D126" s="11"/>
      <c r="E126" s="11"/>
      <c r="F126" s="11"/>
      <c r="G126" s="11"/>
      <c r="H126" s="11"/>
      <c r="I126" s="11"/>
      <c r="J126" s="11"/>
    </row>
    <row r="127" spans="2:10" ht="12.75">
      <c r="B127" s="11"/>
      <c r="C127" s="11"/>
      <c r="D127" s="11"/>
      <c r="E127" s="11"/>
      <c r="F127" s="11"/>
      <c r="G127" s="11"/>
      <c r="H127" s="11"/>
      <c r="I127" s="11"/>
      <c r="J127" s="11"/>
    </row>
    <row r="128" spans="2:10" ht="12.75">
      <c r="B128" s="11"/>
      <c r="C128" s="11"/>
      <c r="D128" s="11"/>
      <c r="E128" s="11"/>
      <c r="F128" s="11"/>
      <c r="G128" s="11"/>
      <c r="H128" s="11"/>
      <c r="I128" s="11"/>
      <c r="J128" s="11"/>
    </row>
    <row r="129" spans="2:10" ht="12.75">
      <c r="B129" s="11"/>
      <c r="C129" s="11"/>
      <c r="D129" s="11"/>
      <c r="E129" s="11"/>
      <c r="F129" s="11"/>
      <c r="G129" s="11"/>
      <c r="H129" s="11"/>
      <c r="I129" s="11"/>
      <c r="J129" s="11"/>
    </row>
    <row r="130" spans="2:10" ht="12.75">
      <c r="B130" s="11"/>
      <c r="C130" s="11"/>
      <c r="D130" s="11"/>
      <c r="E130" s="11"/>
      <c r="F130" s="11"/>
      <c r="G130" s="11"/>
      <c r="H130" s="11"/>
      <c r="I130" s="11"/>
      <c r="J130" s="11"/>
    </row>
    <row r="131" spans="2:10" ht="12.75">
      <c r="B131" s="11"/>
      <c r="C131" s="11"/>
      <c r="D131" s="11"/>
      <c r="E131" s="11"/>
      <c r="F131" s="11"/>
      <c r="G131" s="11"/>
      <c r="H131" s="11"/>
      <c r="I131" s="11"/>
      <c r="J131" s="11"/>
    </row>
    <row r="132" spans="2:10" ht="12.75">
      <c r="B132" s="11"/>
      <c r="C132" s="11"/>
      <c r="D132" s="11"/>
      <c r="E132" s="11"/>
      <c r="F132" s="11"/>
      <c r="G132" s="11"/>
      <c r="H132" s="11"/>
      <c r="I132" s="11"/>
      <c r="J132" s="11"/>
    </row>
    <row r="133" spans="2:10" ht="12.75">
      <c r="B133" s="11"/>
      <c r="C133" s="11"/>
      <c r="D133" s="11"/>
      <c r="E133" s="11"/>
      <c r="F133" s="11"/>
      <c r="G133" s="11"/>
      <c r="H133" s="11"/>
      <c r="I133" s="11"/>
      <c r="J133" s="11"/>
    </row>
    <row r="134" spans="2:10" ht="12.75">
      <c r="B134" s="11"/>
      <c r="C134" s="11"/>
      <c r="D134" s="11"/>
      <c r="E134" s="11"/>
      <c r="F134" s="11"/>
      <c r="G134" s="11"/>
      <c r="H134" s="11"/>
      <c r="I134" s="11"/>
      <c r="J134" s="11"/>
    </row>
    <row r="135" spans="2:10" ht="12.75">
      <c r="B135" s="11"/>
      <c r="C135" s="11"/>
      <c r="D135" s="11"/>
      <c r="E135" s="11"/>
      <c r="F135" s="11"/>
      <c r="G135" s="11"/>
      <c r="H135" s="11"/>
      <c r="I135" s="11"/>
      <c r="J135" s="11"/>
    </row>
    <row r="136" spans="2:10" ht="12.75">
      <c r="B136" s="11"/>
      <c r="C136" s="11"/>
      <c r="D136" s="11"/>
      <c r="E136" s="11"/>
      <c r="F136" s="11"/>
      <c r="G136" s="11"/>
      <c r="H136" s="11"/>
      <c r="I136" s="11"/>
      <c r="J136" s="11"/>
    </row>
    <row r="137" spans="2:10" ht="12.75">
      <c r="B137" s="11"/>
      <c r="C137" s="11"/>
      <c r="D137" s="11"/>
      <c r="E137" s="11"/>
      <c r="F137" s="11"/>
      <c r="G137" s="11"/>
      <c r="H137" s="11"/>
      <c r="I137" s="11"/>
      <c r="J137" s="11"/>
    </row>
    <row r="138" spans="2:10" ht="12.75">
      <c r="B138" s="11"/>
      <c r="C138" s="11"/>
      <c r="D138" s="11"/>
      <c r="E138" s="11"/>
      <c r="F138" s="11"/>
      <c r="G138" s="11"/>
      <c r="H138" s="11"/>
      <c r="I138" s="11"/>
      <c r="J138" s="11"/>
    </row>
    <row r="139" spans="2:10" ht="12.75">
      <c r="B139" s="11"/>
      <c r="C139" s="11"/>
      <c r="D139" s="11"/>
      <c r="E139" s="11"/>
      <c r="F139" s="11"/>
      <c r="G139" s="11"/>
      <c r="H139" s="11"/>
      <c r="I139" s="11"/>
      <c r="J139" s="11"/>
    </row>
    <row r="140" spans="2:10" ht="12.75">
      <c r="B140" s="11"/>
      <c r="C140" s="11"/>
      <c r="D140" s="11"/>
      <c r="E140" s="11"/>
      <c r="F140" s="11"/>
      <c r="G140" s="11"/>
      <c r="H140" s="11"/>
      <c r="I140" s="11"/>
      <c r="J140" s="11"/>
    </row>
    <row r="141" spans="2:10" ht="12.75">
      <c r="B141" s="11"/>
      <c r="C141" s="11"/>
      <c r="D141" s="11"/>
      <c r="E141" s="11"/>
      <c r="F141" s="11"/>
      <c r="G141" s="11"/>
      <c r="H141" s="11"/>
      <c r="I141" s="11"/>
      <c r="J141" s="11"/>
    </row>
    <row r="142" spans="2:10" ht="12.75">
      <c r="B142" s="11"/>
      <c r="C142" s="11"/>
      <c r="D142" s="11"/>
      <c r="E142" s="11"/>
      <c r="F142" s="11"/>
      <c r="G142" s="11"/>
      <c r="H142" s="11"/>
      <c r="I142" s="11"/>
      <c r="J142" s="11"/>
    </row>
    <row r="143" spans="2:10" ht="12.75">
      <c r="B143" s="11"/>
      <c r="C143" s="11"/>
      <c r="D143" s="11"/>
      <c r="E143" s="11"/>
      <c r="F143" s="11"/>
      <c r="G143" s="11"/>
      <c r="H143" s="11"/>
      <c r="I143" s="11"/>
      <c r="J143" s="11"/>
    </row>
    <row r="144" spans="2:10" ht="12.75">
      <c r="B144" s="11"/>
      <c r="C144" s="11"/>
      <c r="D144" s="11"/>
      <c r="E144" s="11"/>
      <c r="F144" s="11"/>
      <c r="G144" s="11"/>
      <c r="H144" s="11"/>
      <c r="I144" s="11"/>
      <c r="J144" s="11"/>
    </row>
    <row r="145" spans="2:10" ht="12.75">
      <c r="B145" s="11"/>
      <c r="C145" s="11"/>
      <c r="D145" s="11"/>
      <c r="E145" s="11"/>
      <c r="F145" s="11"/>
      <c r="G145" s="11"/>
      <c r="H145" s="11"/>
      <c r="I145" s="11"/>
      <c r="J145" s="11"/>
    </row>
    <row r="146" spans="2:10" ht="12.75">
      <c r="B146" s="11"/>
      <c r="C146" s="11"/>
      <c r="D146" s="11"/>
      <c r="E146" s="11"/>
      <c r="F146" s="11"/>
      <c r="G146" s="11"/>
      <c r="H146" s="11"/>
      <c r="I146" s="11"/>
      <c r="J146" s="11"/>
    </row>
    <row r="147" spans="2:10" ht="12.75">
      <c r="B147" s="11"/>
      <c r="C147" s="11"/>
      <c r="D147" s="11"/>
      <c r="E147" s="11"/>
      <c r="F147" s="11"/>
      <c r="G147" s="11"/>
      <c r="H147" s="11"/>
      <c r="I147" s="11"/>
      <c r="J147" s="11"/>
    </row>
    <row r="148" spans="2:10" ht="12.75">
      <c r="B148" s="11"/>
      <c r="C148" s="11"/>
      <c r="D148" s="11"/>
      <c r="E148" s="11"/>
      <c r="F148" s="11"/>
      <c r="G148" s="11"/>
      <c r="H148" s="11"/>
      <c r="I148" s="11"/>
      <c r="J148" s="11"/>
    </row>
    <row r="149" spans="2:10" ht="12.75">
      <c r="B149" s="11"/>
      <c r="C149" s="11"/>
      <c r="D149" s="11"/>
      <c r="E149" s="11"/>
      <c r="F149" s="11"/>
      <c r="G149" s="11"/>
      <c r="H149" s="11"/>
      <c r="I149" s="11"/>
      <c r="J149" s="11"/>
    </row>
    <row r="150" spans="2:10" ht="12.75">
      <c r="B150" s="11"/>
      <c r="C150" s="11"/>
      <c r="D150" s="11"/>
      <c r="E150" s="11"/>
      <c r="F150" s="11"/>
      <c r="G150" s="11"/>
      <c r="H150" s="11"/>
      <c r="I150" s="11"/>
      <c r="J150" s="11"/>
    </row>
    <row r="151" spans="2:10" ht="12.75">
      <c r="B151" s="11"/>
      <c r="C151" s="11"/>
      <c r="D151" s="11"/>
      <c r="E151" s="11"/>
      <c r="F151" s="11"/>
      <c r="G151" s="11"/>
      <c r="H151" s="11"/>
      <c r="I151" s="11"/>
      <c r="J151" s="11"/>
    </row>
    <row r="152" spans="2:10" ht="12.75">
      <c r="B152" s="11"/>
      <c r="C152" s="11"/>
      <c r="D152" s="11"/>
      <c r="E152" s="11"/>
      <c r="F152" s="11"/>
      <c r="G152" s="11"/>
      <c r="H152" s="11"/>
      <c r="I152" s="11"/>
      <c r="J152" s="11"/>
    </row>
    <row r="153" spans="2:10" ht="12.75">
      <c r="B153" s="11"/>
      <c r="C153" s="11"/>
      <c r="D153" s="11"/>
      <c r="E153" s="11"/>
      <c r="F153" s="11"/>
      <c r="G153" s="11"/>
      <c r="H153" s="11"/>
      <c r="I153" s="11"/>
      <c r="J153" s="11"/>
    </row>
    <row r="154" spans="2:10" ht="12.75">
      <c r="B154" s="11"/>
      <c r="C154" s="11"/>
      <c r="D154" s="11"/>
      <c r="E154" s="11"/>
      <c r="F154" s="11"/>
      <c r="G154" s="11"/>
      <c r="H154" s="11"/>
      <c r="I154" s="11"/>
      <c r="J154" s="11"/>
    </row>
    <row r="155" spans="2:10" ht="12.75">
      <c r="B155" s="11"/>
      <c r="C155" s="11"/>
      <c r="D155" s="11"/>
      <c r="E155" s="11"/>
      <c r="F155" s="11"/>
      <c r="G155" s="11"/>
      <c r="H155" s="11"/>
      <c r="I155" s="11"/>
      <c r="J155" s="11"/>
    </row>
    <row r="156" spans="2:10" ht="12.75">
      <c r="B156" s="11"/>
      <c r="C156" s="11"/>
      <c r="D156" s="11"/>
      <c r="E156" s="11"/>
      <c r="F156" s="11"/>
      <c r="G156" s="11"/>
      <c r="H156" s="11"/>
      <c r="I156" s="11"/>
      <c r="J156" s="11"/>
    </row>
    <row r="157" spans="2:10" ht="12.75">
      <c r="B157" s="11"/>
      <c r="C157" s="11"/>
      <c r="D157" s="11"/>
      <c r="E157" s="11"/>
      <c r="F157" s="11"/>
      <c r="G157" s="11"/>
      <c r="H157" s="11"/>
      <c r="I157" s="11"/>
      <c r="J157" s="11"/>
    </row>
    <row r="158" spans="2:10" ht="12.75">
      <c r="B158" s="11"/>
      <c r="C158" s="11"/>
      <c r="D158" s="11"/>
      <c r="E158" s="11"/>
      <c r="F158" s="11"/>
      <c r="G158" s="11"/>
      <c r="H158" s="11"/>
      <c r="I158" s="11"/>
      <c r="J158" s="11"/>
    </row>
    <row r="159" spans="2:10" ht="12.75">
      <c r="B159" s="11"/>
      <c r="C159" s="11"/>
      <c r="D159" s="11"/>
      <c r="E159" s="11"/>
      <c r="F159" s="11"/>
      <c r="G159" s="11"/>
      <c r="H159" s="11"/>
      <c r="I159" s="11"/>
      <c r="J159" s="11"/>
    </row>
    <row r="160" spans="2:10" ht="12.75">
      <c r="B160" s="11"/>
      <c r="C160" s="11"/>
      <c r="D160" s="11"/>
      <c r="E160" s="11"/>
      <c r="F160" s="11"/>
      <c r="G160" s="11"/>
      <c r="H160" s="11"/>
      <c r="I160" s="11"/>
      <c r="J160" s="11"/>
    </row>
    <row r="161" spans="2:10" ht="12.75">
      <c r="B161" s="11"/>
      <c r="C161" s="11"/>
      <c r="D161" s="11"/>
      <c r="E161" s="11"/>
      <c r="F161" s="11"/>
      <c r="G161" s="11"/>
      <c r="H161" s="11"/>
      <c r="I161" s="11"/>
      <c r="J161" s="11"/>
    </row>
    <row r="162" spans="2:10" ht="12.75">
      <c r="B162" s="11"/>
      <c r="C162" s="11"/>
      <c r="D162" s="11"/>
      <c r="E162" s="11"/>
      <c r="F162" s="11"/>
      <c r="G162" s="11"/>
      <c r="H162" s="11"/>
      <c r="I162" s="11"/>
      <c r="J162" s="11"/>
    </row>
    <row r="163" spans="2:10" ht="12.75">
      <c r="B163" s="11"/>
      <c r="C163" s="11"/>
      <c r="D163" s="11"/>
      <c r="E163" s="11"/>
      <c r="F163" s="11"/>
      <c r="G163" s="11"/>
      <c r="H163" s="11"/>
      <c r="I163" s="11"/>
      <c r="J163" s="11"/>
    </row>
    <row r="164" spans="2:10" ht="12.75">
      <c r="B164" s="11"/>
      <c r="C164" s="11"/>
      <c r="D164" s="11"/>
      <c r="E164" s="11"/>
      <c r="F164" s="11"/>
      <c r="G164" s="11"/>
      <c r="H164" s="11"/>
      <c r="I164" s="11"/>
      <c r="J164" s="11"/>
    </row>
    <row r="165" spans="2:10" ht="12.75">
      <c r="B165" s="11"/>
      <c r="C165" s="11"/>
      <c r="D165" s="11"/>
      <c r="E165" s="11"/>
      <c r="F165" s="11"/>
      <c r="G165" s="11"/>
      <c r="H165" s="11"/>
      <c r="I165" s="11"/>
      <c r="J165" s="11"/>
    </row>
    <row r="166" spans="2:10" ht="12.75">
      <c r="B166" s="11"/>
      <c r="C166" s="11"/>
      <c r="D166" s="11"/>
      <c r="E166" s="11"/>
      <c r="F166" s="11"/>
      <c r="G166" s="11"/>
      <c r="H166" s="11"/>
      <c r="I166" s="11"/>
      <c r="J166" s="11"/>
    </row>
    <row r="167" spans="2:10" ht="12.75">
      <c r="B167" s="11"/>
      <c r="C167" s="11"/>
      <c r="D167" s="11"/>
      <c r="E167" s="11"/>
      <c r="F167" s="11"/>
      <c r="G167" s="11"/>
      <c r="H167" s="11"/>
      <c r="I167" s="11"/>
      <c r="J167" s="11"/>
    </row>
    <row r="168" spans="2:10" ht="12.75">
      <c r="B168" s="11"/>
      <c r="C168" s="11"/>
      <c r="D168" s="11"/>
      <c r="E168" s="11"/>
      <c r="F168" s="11"/>
      <c r="G168" s="11"/>
      <c r="H168" s="11"/>
      <c r="I168" s="11"/>
      <c r="J168" s="11"/>
    </row>
    <row r="169" spans="2:10" ht="12.75">
      <c r="B169" s="11"/>
      <c r="C169" s="11"/>
      <c r="D169" s="11"/>
      <c r="E169" s="11"/>
      <c r="F169" s="11"/>
      <c r="G169" s="11"/>
      <c r="H169" s="11"/>
      <c r="I169" s="11"/>
      <c r="J169" s="11"/>
    </row>
    <row r="170" spans="2:10" ht="12.75">
      <c r="B170" s="11"/>
      <c r="C170" s="11"/>
      <c r="D170" s="11"/>
      <c r="E170" s="11"/>
      <c r="F170" s="11"/>
      <c r="G170" s="11"/>
      <c r="H170" s="11"/>
      <c r="I170" s="11"/>
      <c r="J170" s="11"/>
    </row>
    <row r="171" spans="2:10" ht="12.75">
      <c r="B171" s="11"/>
      <c r="C171" s="11"/>
      <c r="D171" s="11"/>
      <c r="E171" s="11"/>
      <c r="F171" s="11"/>
      <c r="G171" s="11"/>
      <c r="H171" s="11"/>
      <c r="I171" s="11"/>
      <c r="J171" s="11"/>
    </row>
    <row r="172" spans="2:10" ht="12.75">
      <c r="B172" s="11"/>
      <c r="C172" s="11"/>
      <c r="D172" s="11"/>
      <c r="E172" s="11"/>
      <c r="F172" s="11"/>
      <c r="G172" s="11"/>
      <c r="H172" s="11"/>
      <c r="I172" s="11"/>
      <c r="J172" s="11"/>
    </row>
    <row r="173" spans="2:10" ht="12.75">
      <c r="B173" s="11"/>
      <c r="C173" s="11"/>
      <c r="D173" s="11"/>
      <c r="E173" s="11"/>
      <c r="F173" s="11"/>
      <c r="G173" s="11"/>
      <c r="H173" s="11"/>
      <c r="I173" s="11"/>
      <c r="J173" s="11"/>
    </row>
    <row r="174" spans="2:10" ht="12.75">
      <c r="B174" s="11"/>
      <c r="C174" s="11"/>
      <c r="D174" s="11"/>
      <c r="E174" s="11"/>
      <c r="F174" s="11"/>
      <c r="G174" s="11"/>
      <c r="H174" s="11"/>
      <c r="I174" s="11"/>
      <c r="J174" s="11"/>
    </row>
    <row r="175" spans="2:10" ht="12.75">
      <c r="B175" s="11"/>
      <c r="C175" s="11"/>
      <c r="D175" s="11"/>
      <c r="E175" s="11"/>
      <c r="F175" s="11"/>
      <c r="G175" s="11"/>
      <c r="H175" s="11"/>
      <c r="I175" s="11"/>
      <c r="J175" s="11"/>
    </row>
    <row r="176" spans="2:10" ht="12.75">
      <c r="B176" s="11"/>
      <c r="C176" s="11"/>
      <c r="D176" s="11"/>
      <c r="E176" s="11"/>
      <c r="F176" s="11"/>
      <c r="G176" s="11"/>
      <c r="H176" s="11"/>
      <c r="I176" s="11"/>
      <c r="J176" s="11"/>
    </row>
    <row r="177" spans="2:10" ht="12.75">
      <c r="B177" s="11"/>
      <c r="C177" s="11"/>
      <c r="D177" s="11"/>
      <c r="E177" s="11"/>
      <c r="F177" s="11"/>
      <c r="G177" s="11"/>
      <c r="H177" s="11"/>
      <c r="I177" s="11"/>
      <c r="J177" s="11"/>
    </row>
    <row r="178" spans="2:10" ht="12.75">
      <c r="B178" s="11"/>
      <c r="C178" s="11"/>
      <c r="D178" s="11"/>
      <c r="E178" s="11"/>
      <c r="F178" s="11"/>
      <c r="G178" s="11"/>
      <c r="H178" s="11"/>
      <c r="I178" s="11"/>
      <c r="J178" s="11"/>
    </row>
    <row r="179" spans="2:10" ht="12.75">
      <c r="B179" s="11"/>
      <c r="C179" s="11"/>
      <c r="D179" s="11"/>
      <c r="E179" s="11"/>
      <c r="F179" s="11"/>
      <c r="G179" s="11"/>
      <c r="H179" s="11"/>
      <c r="I179" s="11"/>
      <c r="J179" s="11"/>
    </row>
    <row r="180" spans="2:10" ht="12.75">
      <c r="B180" s="11"/>
      <c r="C180" s="11"/>
      <c r="D180" s="11"/>
      <c r="E180" s="11"/>
      <c r="F180" s="11"/>
      <c r="G180" s="11"/>
      <c r="H180" s="11"/>
      <c r="I180" s="11"/>
      <c r="J180" s="11"/>
    </row>
    <row r="181" spans="2:10" ht="12.75">
      <c r="B181" s="11"/>
      <c r="C181" s="11"/>
      <c r="D181" s="11"/>
      <c r="E181" s="11"/>
      <c r="F181" s="11"/>
      <c r="G181" s="11"/>
      <c r="H181" s="11"/>
      <c r="I181" s="11"/>
      <c r="J181" s="11"/>
    </row>
    <row r="182" spans="2:10" ht="12.75">
      <c r="B182" s="11"/>
      <c r="C182" s="11"/>
      <c r="D182" s="11"/>
      <c r="E182" s="11"/>
      <c r="F182" s="11"/>
      <c r="G182" s="11"/>
      <c r="H182" s="11"/>
      <c r="I182" s="11"/>
      <c r="J182" s="11"/>
    </row>
    <row r="183" spans="2:10" ht="12.75">
      <c r="B183" s="11"/>
      <c r="C183" s="11"/>
      <c r="D183" s="11"/>
      <c r="E183" s="11"/>
      <c r="F183" s="11"/>
      <c r="G183" s="11"/>
      <c r="H183" s="11"/>
      <c r="I183" s="11"/>
      <c r="J183" s="11"/>
    </row>
    <row r="184" spans="2:10" ht="12.75">
      <c r="B184" s="11"/>
      <c r="C184" s="11"/>
      <c r="D184" s="11"/>
      <c r="E184" s="11"/>
      <c r="F184" s="11"/>
      <c r="G184" s="11"/>
      <c r="H184" s="11"/>
      <c r="I184" s="11"/>
      <c r="J184" s="11"/>
    </row>
    <row r="185" spans="2:10" ht="12.75">
      <c r="B185" s="11"/>
      <c r="C185" s="11"/>
      <c r="D185" s="11"/>
      <c r="E185" s="11"/>
      <c r="F185" s="11"/>
      <c r="G185" s="11"/>
      <c r="H185" s="11"/>
      <c r="I185" s="11"/>
      <c r="J185" s="11"/>
    </row>
    <row r="186" spans="2:10" ht="12.75">
      <c r="B186" s="11"/>
      <c r="C186" s="11"/>
      <c r="D186" s="11"/>
      <c r="E186" s="11"/>
      <c r="F186" s="11"/>
      <c r="G186" s="11"/>
      <c r="H186" s="11"/>
      <c r="I186" s="11"/>
      <c r="J186" s="11"/>
    </row>
    <row r="187" spans="2:10" ht="12.75">
      <c r="B187" s="11"/>
      <c r="C187" s="11"/>
      <c r="D187" s="11"/>
      <c r="E187" s="11"/>
      <c r="F187" s="11"/>
      <c r="G187" s="11"/>
      <c r="H187" s="11"/>
      <c r="I187" s="11"/>
      <c r="J187" s="11"/>
    </row>
    <row r="188" spans="2:10" ht="12.75">
      <c r="B188" s="11"/>
      <c r="C188" s="11"/>
      <c r="D188" s="11"/>
      <c r="E188" s="11"/>
      <c r="F188" s="11"/>
      <c r="G188" s="11"/>
      <c r="H188" s="11"/>
      <c r="I188" s="11"/>
      <c r="J188" s="11"/>
    </row>
    <row r="189" spans="2:10" ht="12.75">
      <c r="B189" s="11"/>
      <c r="C189" s="11"/>
      <c r="D189" s="11"/>
      <c r="E189" s="11"/>
      <c r="F189" s="11"/>
      <c r="G189" s="11"/>
      <c r="H189" s="11"/>
      <c r="I189" s="11"/>
      <c r="J189" s="11"/>
    </row>
    <row r="190" spans="2:10" ht="12.75">
      <c r="B190" s="11"/>
      <c r="C190" s="11"/>
      <c r="D190" s="11"/>
      <c r="E190" s="11"/>
      <c r="F190" s="11"/>
      <c r="G190" s="11"/>
      <c r="H190" s="11"/>
      <c r="I190" s="11"/>
      <c r="J190" s="11"/>
    </row>
    <row r="191" spans="2:10" ht="12.75">
      <c r="B191" s="11"/>
      <c r="C191" s="11"/>
      <c r="D191" s="11"/>
      <c r="E191" s="11"/>
      <c r="F191" s="11"/>
      <c r="G191" s="11"/>
      <c r="H191" s="11"/>
      <c r="I191" s="11"/>
      <c r="J191" s="11"/>
    </row>
    <row r="192" spans="2:10" ht="12.75">
      <c r="B192" s="11"/>
      <c r="C192" s="11"/>
      <c r="D192" s="11"/>
      <c r="E192" s="11"/>
      <c r="F192" s="11"/>
      <c r="G192" s="11"/>
      <c r="H192" s="11"/>
      <c r="I192" s="11"/>
      <c r="J192" s="11"/>
    </row>
    <row r="193" spans="2:10" ht="12.75">
      <c r="B193" s="11"/>
      <c r="C193" s="11"/>
      <c r="D193" s="11"/>
      <c r="E193" s="11"/>
      <c r="F193" s="11"/>
      <c r="G193" s="11"/>
      <c r="H193" s="11"/>
      <c r="I193" s="11"/>
      <c r="J193" s="11"/>
    </row>
    <row r="194" spans="2:10" ht="12.75">
      <c r="B194" s="11"/>
      <c r="C194" s="11"/>
      <c r="D194" s="11"/>
      <c r="E194" s="11"/>
      <c r="F194" s="11"/>
      <c r="G194" s="11"/>
      <c r="H194" s="11"/>
      <c r="I194" s="11"/>
      <c r="J194" s="11"/>
    </row>
    <row r="195" spans="2:10" ht="12.75">
      <c r="B195" s="11"/>
      <c r="C195" s="11"/>
      <c r="D195" s="11"/>
      <c r="E195" s="11"/>
      <c r="F195" s="11"/>
      <c r="G195" s="11"/>
      <c r="H195" s="11"/>
      <c r="I195" s="11"/>
      <c r="J195" s="11"/>
    </row>
    <row r="196" spans="2:10" ht="12.75">
      <c r="B196" s="11"/>
      <c r="C196" s="11"/>
      <c r="D196" s="11"/>
      <c r="E196" s="11"/>
      <c r="F196" s="11"/>
      <c r="G196" s="11"/>
      <c r="H196" s="11"/>
      <c r="I196" s="11"/>
      <c r="J196" s="11"/>
    </row>
    <row r="197" spans="2:10" ht="12.75">
      <c r="B197" s="11"/>
      <c r="C197" s="11"/>
      <c r="D197" s="11"/>
      <c r="E197" s="11"/>
      <c r="F197" s="11"/>
      <c r="G197" s="11"/>
      <c r="H197" s="11"/>
      <c r="I197" s="11"/>
      <c r="J197" s="11"/>
    </row>
    <row r="198" spans="2:10" ht="12.75">
      <c r="B198" s="11"/>
      <c r="C198" s="11"/>
      <c r="D198" s="11"/>
      <c r="E198" s="11"/>
      <c r="F198" s="11"/>
      <c r="G198" s="11"/>
      <c r="H198" s="11"/>
      <c r="I198" s="11"/>
      <c r="J198" s="11"/>
    </row>
    <row r="199" spans="2:10" ht="12.75">
      <c r="B199" s="11"/>
      <c r="C199" s="11"/>
      <c r="D199" s="11"/>
      <c r="E199" s="11"/>
      <c r="F199" s="11"/>
      <c r="G199" s="11"/>
      <c r="H199" s="11"/>
      <c r="I199" s="11"/>
      <c r="J199" s="11"/>
    </row>
    <row r="200" spans="2:10" ht="12.75">
      <c r="B200" s="11"/>
      <c r="C200" s="11"/>
      <c r="D200" s="11"/>
      <c r="E200" s="11"/>
      <c r="F200" s="11"/>
      <c r="G200" s="11"/>
      <c r="H200" s="11"/>
      <c r="I200" s="11"/>
      <c r="J200" s="11"/>
    </row>
    <row r="201" spans="2:10" ht="12.75">
      <c r="B201" s="11"/>
      <c r="C201" s="11"/>
      <c r="D201" s="11"/>
      <c r="E201" s="11"/>
      <c r="F201" s="11"/>
      <c r="G201" s="11"/>
      <c r="H201" s="11"/>
      <c r="I201" s="11"/>
      <c r="J201" s="11"/>
    </row>
    <row r="202" spans="2:10" ht="12.75">
      <c r="B202" s="11"/>
      <c r="C202" s="11"/>
      <c r="D202" s="11"/>
      <c r="E202" s="11"/>
      <c r="F202" s="11"/>
      <c r="G202" s="11"/>
      <c r="H202" s="11"/>
      <c r="I202" s="11"/>
      <c r="J202" s="11"/>
    </row>
    <row r="203" spans="2:10" ht="12.75">
      <c r="B203" s="11"/>
      <c r="C203" s="11"/>
      <c r="D203" s="11"/>
      <c r="E203" s="11"/>
      <c r="F203" s="11"/>
      <c r="G203" s="11"/>
      <c r="H203" s="11"/>
      <c r="I203" s="11"/>
      <c r="J203" s="11"/>
    </row>
    <row r="204" spans="2:10" ht="12.75">
      <c r="B204" s="11"/>
      <c r="C204" s="11"/>
      <c r="D204" s="11"/>
      <c r="E204" s="11"/>
      <c r="F204" s="11"/>
      <c r="G204" s="11"/>
      <c r="H204" s="11"/>
      <c r="I204" s="11"/>
      <c r="J204" s="11"/>
    </row>
    <row r="205" spans="2:10" ht="12.75">
      <c r="B205" s="11"/>
      <c r="C205" s="11"/>
      <c r="D205" s="11"/>
      <c r="E205" s="11"/>
      <c r="F205" s="11"/>
      <c r="G205" s="11"/>
      <c r="H205" s="11"/>
      <c r="I205" s="11"/>
      <c r="J205" s="11"/>
    </row>
    <row r="206" spans="2:10" ht="12.75">
      <c r="B206" s="11"/>
      <c r="C206" s="11"/>
      <c r="D206" s="11"/>
      <c r="E206" s="11"/>
      <c r="F206" s="11"/>
      <c r="G206" s="11"/>
      <c r="H206" s="11"/>
      <c r="I206" s="11"/>
      <c r="J206" s="11"/>
    </row>
    <row r="207" spans="2:10" ht="12.75">
      <c r="B207" s="11"/>
      <c r="C207" s="11"/>
      <c r="D207" s="11"/>
      <c r="E207" s="11"/>
      <c r="F207" s="11"/>
      <c r="G207" s="11"/>
      <c r="H207" s="11"/>
      <c r="I207" s="11"/>
      <c r="J207" s="11"/>
    </row>
    <row r="208" spans="2:10" ht="12.75">
      <c r="B208" s="11"/>
      <c r="C208" s="11"/>
      <c r="D208" s="11"/>
      <c r="E208" s="11"/>
      <c r="F208" s="11"/>
      <c r="G208" s="11"/>
      <c r="H208" s="11"/>
      <c r="I208" s="11"/>
      <c r="J208" s="11"/>
    </row>
    <row r="209" spans="2:10" ht="12.75">
      <c r="B209" s="11"/>
      <c r="C209" s="11"/>
      <c r="D209" s="11"/>
      <c r="E209" s="11"/>
      <c r="F209" s="11"/>
      <c r="G209" s="11"/>
      <c r="H209" s="11"/>
      <c r="I209" s="11"/>
      <c r="J209" s="11"/>
    </row>
    <row r="210" spans="2:10" ht="12.75">
      <c r="B210" s="11"/>
      <c r="C210" s="11"/>
      <c r="D210" s="11"/>
      <c r="E210" s="11"/>
      <c r="F210" s="11"/>
      <c r="G210" s="11"/>
      <c r="H210" s="11"/>
      <c r="I210" s="11"/>
      <c r="J210" s="11"/>
    </row>
    <row r="211" spans="2:10" ht="12.75">
      <c r="B211" s="11"/>
      <c r="C211" s="11"/>
      <c r="D211" s="11"/>
      <c r="E211" s="11"/>
      <c r="F211" s="11"/>
      <c r="G211" s="11"/>
      <c r="H211" s="11"/>
      <c r="I211" s="11"/>
      <c r="J211" s="11"/>
    </row>
    <row r="212" spans="2:10" ht="12.75">
      <c r="B212" s="11"/>
      <c r="C212" s="11"/>
      <c r="D212" s="11"/>
      <c r="E212" s="11"/>
      <c r="F212" s="11"/>
      <c r="G212" s="11"/>
      <c r="H212" s="11"/>
      <c r="I212" s="11"/>
      <c r="J212" s="11"/>
    </row>
    <row r="213" spans="2:10" ht="12.75">
      <c r="B213" s="11"/>
      <c r="C213" s="11"/>
      <c r="D213" s="11"/>
      <c r="E213" s="11"/>
      <c r="F213" s="11"/>
      <c r="G213" s="11"/>
      <c r="H213" s="11"/>
      <c r="I213" s="11"/>
      <c r="J213" s="11"/>
    </row>
    <row r="214" spans="2:10" ht="12.75">
      <c r="B214" s="11"/>
      <c r="C214" s="11"/>
      <c r="D214" s="11"/>
      <c r="E214" s="11"/>
      <c r="F214" s="11"/>
      <c r="G214" s="11"/>
      <c r="H214" s="11"/>
      <c r="I214" s="11"/>
      <c r="J214" s="11"/>
    </row>
    <row r="215" spans="2:10" ht="12.75">
      <c r="B215" s="11"/>
      <c r="C215" s="11"/>
      <c r="D215" s="11"/>
      <c r="E215" s="11"/>
      <c r="F215" s="11"/>
      <c r="G215" s="11"/>
      <c r="H215" s="11"/>
      <c r="I215" s="11"/>
      <c r="J215" s="11"/>
    </row>
    <row r="216" spans="2:10" ht="12.75">
      <c r="B216" s="11"/>
      <c r="C216" s="11"/>
      <c r="D216" s="11"/>
      <c r="E216" s="11"/>
      <c r="F216" s="11"/>
      <c r="G216" s="11"/>
      <c r="H216" s="11"/>
      <c r="I216" s="11"/>
      <c r="J216" s="11"/>
    </row>
    <row r="217" spans="2:10" ht="12.75">
      <c r="B217" s="11"/>
      <c r="C217" s="11"/>
      <c r="D217" s="11"/>
      <c r="E217" s="11"/>
      <c r="F217" s="11"/>
      <c r="G217" s="11"/>
      <c r="H217" s="11"/>
      <c r="I217" s="11"/>
      <c r="J217" s="11"/>
    </row>
    <row r="218" spans="2:10" ht="12.75">
      <c r="B218" s="11"/>
      <c r="C218" s="11"/>
      <c r="D218" s="11"/>
      <c r="E218" s="11"/>
      <c r="F218" s="11"/>
      <c r="G218" s="11"/>
      <c r="H218" s="11"/>
      <c r="I218" s="11"/>
      <c r="J218" s="11"/>
    </row>
    <row r="219" spans="2:10" ht="12.75">
      <c r="B219" s="11"/>
      <c r="C219" s="11"/>
      <c r="D219" s="11"/>
      <c r="E219" s="11"/>
      <c r="F219" s="11"/>
      <c r="G219" s="11"/>
      <c r="H219" s="11"/>
      <c r="I219" s="11"/>
      <c r="J219" s="11"/>
    </row>
    <row r="220" spans="2:10" ht="12.75">
      <c r="B220" s="11"/>
      <c r="C220" s="11"/>
      <c r="D220" s="11"/>
      <c r="E220" s="11"/>
      <c r="F220" s="11"/>
      <c r="G220" s="11"/>
      <c r="H220" s="11"/>
      <c r="I220" s="11"/>
      <c r="J220" s="11"/>
    </row>
    <row r="221" spans="2:10" ht="12.75">
      <c r="B221" s="11"/>
      <c r="C221" s="11"/>
      <c r="D221" s="11"/>
      <c r="E221" s="11"/>
      <c r="F221" s="11"/>
      <c r="G221" s="11"/>
      <c r="H221" s="11"/>
      <c r="I221" s="11"/>
      <c r="J221" s="11"/>
    </row>
    <row r="222" spans="2:10" ht="12.75">
      <c r="B222" s="11"/>
      <c r="C222" s="11"/>
      <c r="D222" s="11"/>
      <c r="E222" s="11"/>
      <c r="F222" s="11"/>
      <c r="G222" s="11"/>
      <c r="H222" s="11"/>
      <c r="I222" s="11"/>
      <c r="J222" s="11"/>
    </row>
    <row r="223" spans="2:10" ht="12.75">
      <c r="B223" s="11"/>
      <c r="C223" s="11"/>
      <c r="D223" s="11"/>
      <c r="E223" s="11"/>
      <c r="F223" s="11"/>
      <c r="G223" s="11"/>
      <c r="H223" s="11"/>
      <c r="I223" s="11"/>
      <c r="J223" s="11"/>
    </row>
    <row r="224" spans="2:10" ht="12.75">
      <c r="B224" s="11"/>
      <c r="C224" s="11"/>
      <c r="D224" s="11"/>
      <c r="E224" s="11"/>
      <c r="F224" s="11"/>
      <c r="G224" s="11"/>
      <c r="H224" s="11"/>
      <c r="I224" s="11"/>
      <c r="J224" s="11"/>
    </row>
    <row r="225" spans="2:10" ht="12.75">
      <c r="B225" s="11"/>
      <c r="C225" s="11"/>
      <c r="D225" s="11"/>
      <c r="E225" s="11"/>
      <c r="F225" s="11"/>
      <c r="G225" s="11"/>
      <c r="H225" s="11"/>
      <c r="I225" s="11"/>
      <c r="J225" s="11"/>
    </row>
    <row r="226" spans="2:10" ht="12.75">
      <c r="B226" s="11"/>
      <c r="C226" s="11"/>
      <c r="D226" s="11"/>
      <c r="E226" s="11"/>
      <c r="F226" s="11"/>
      <c r="G226" s="11"/>
      <c r="H226" s="11"/>
      <c r="I226" s="11"/>
      <c r="J226" s="11"/>
    </row>
    <row r="227" spans="2:10" ht="12.75">
      <c r="B227" s="11"/>
      <c r="C227" s="11"/>
      <c r="D227" s="11"/>
      <c r="E227" s="11"/>
      <c r="F227" s="11"/>
      <c r="G227" s="11"/>
      <c r="H227" s="11"/>
      <c r="I227" s="11"/>
      <c r="J227" s="11"/>
    </row>
    <row r="228" spans="2:10" ht="12.75">
      <c r="B228" s="11"/>
      <c r="C228" s="11"/>
      <c r="D228" s="11"/>
      <c r="E228" s="11"/>
      <c r="F228" s="11"/>
      <c r="G228" s="11"/>
      <c r="H228" s="11"/>
      <c r="I228" s="11"/>
      <c r="J228" s="11"/>
    </row>
    <row r="229" spans="2:10" ht="12.75">
      <c r="B229" s="11"/>
      <c r="C229" s="11"/>
      <c r="D229" s="11"/>
      <c r="E229" s="11"/>
      <c r="F229" s="11"/>
      <c r="G229" s="11"/>
      <c r="H229" s="11"/>
      <c r="I229" s="11"/>
      <c r="J229" s="11"/>
    </row>
    <row r="230" spans="2:10" ht="12.75">
      <c r="B230" s="11"/>
      <c r="C230" s="11"/>
      <c r="D230" s="11"/>
      <c r="E230" s="11"/>
      <c r="F230" s="11"/>
      <c r="G230" s="11"/>
      <c r="H230" s="11"/>
      <c r="I230" s="11"/>
      <c r="J230" s="11"/>
    </row>
    <row r="231" spans="2:10" ht="12.75">
      <c r="B231" s="11"/>
      <c r="C231" s="11"/>
      <c r="D231" s="11"/>
      <c r="E231" s="11"/>
      <c r="F231" s="11"/>
      <c r="G231" s="11"/>
      <c r="H231" s="11"/>
      <c r="I231" s="11"/>
      <c r="J231" s="11"/>
    </row>
    <row r="232" spans="2:10" ht="12.75">
      <c r="B232" s="11"/>
      <c r="C232" s="11"/>
      <c r="D232" s="11"/>
      <c r="E232" s="11"/>
      <c r="F232" s="11"/>
      <c r="G232" s="11"/>
      <c r="H232" s="11"/>
      <c r="I232" s="11"/>
      <c r="J232" s="11"/>
    </row>
    <row r="233" spans="2:10" ht="12.75">
      <c r="B233" s="11"/>
      <c r="C233" s="11"/>
      <c r="D233" s="11"/>
      <c r="E233" s="11"/>
      <c r="F233" s="11"/>
      <c r="G233" s="11"/>
      <c r="H233" s="11"/>
      <c r="I233" s="11"/>
      <c r="J233" s="11"/>
    </row>
    <row r="234" spans="2:10" ht="12.75">
      <c r="B234" s="11"/>
      <c r="C234" s="11"/>
      <c r="D234" s="11"/>
      <c r="E234" s="11"/>
      <c r="F234" s="11"/>
      <c r="G234" s="11"/>
      <c r="H234" s="11"/>
      <c r="I234" s="11"/>
      <c r="J234" s="11"/>
    </row>
    <row r="235" spans="2:10" ht="12.75">
      <c r="B235" s="11"/>
      <c r="C235" s="11"/>
      <c r="D235" s="11"/>
      <c r="E235" s="11"/>
      <c r="F235" s="11"/>
      <c r="G235" s="11"/>
      <c r="H235" s="11"/>
      <c r="I235" s="11"/>
      <c r="J235" s="11"/>
    </row>
    <row r="236" spans="2:10" ht="12.75">
      <c r="B236" s="11"/>
      <c r="C236" s="11"/>
      <c r="D236" s="11"/>
      <c r="E236" s="11"/>
      <c r="F236" s="11"/>
      <c r="G236" s="11"/>
      <c r="H236" s="11"/>
      <c r="I236" s="11"/>
      <c r="J236" s="11"/>
    </row>
    <row r="237" spans="2:10" ht="12.75">
      <c r="B237" s="11"/>
      <c r="C237" s="11"/>
      <c r="D237" s="11"/>
      <c r="E237" s="11"/>
      <c r="F237" s="11"/>
      <c r="G237" s="11"/>
      <c r="H237" s="11"/>
      <c r="I237" s="11"/>
      <c r="J237" s="11"/>
    </row>
    <row r="238" spans="2:10" ht="12.75">
      <c r="B238" s="11"/>
      <c r="C238" s="11"/>
      <c r="D238" s="11"/>
      <c r="E238" s="11"/>
      <c r="F238" s="11"/>
      <c r="G238" s="11"/>
      <c r="H238" s="11"/>
      <c r="I238" s="11"/>
      <c r="J238" s="11"/>
    </row>
    <row r="239" spans="2:10" ht="12.75">
      <c r="B239" s="11"/>
      <c r="C239" s="11"/>
      <c r="D239" s="11"/>
      <c r="E239" s="11"/>
      <c r="F239" s="11"/>
      <c r="G239" s="11"/>
      <c r="H239" s="11"/>
      <c r="I239" s="11"/>
      <c r="J239" s="11"/>
    </row>
    <row r="240" spans="2:10" ht="12.75">
      <c r="B240" s="11"/>
      <c r="C240" s="11"/>
      <c r="D240" s="11"/>
      <c r="E240" s="11"/>
      <c r="F240" s="11"/>
      <c r="G240" s="11"/>
      <c r="H240" s="11"/>
      <c r="I240" s="11"/>
      <c r="J240" s="11"/>
    </row>
    <row r="241" spans="2:10" ht="12.75">
      <c r="B241" s="11"/>
      <c r="C241" s="11"/>
      <c r="D241" s="11"/>
      <c r="E241" s="11"/>
      <c r="F241" s="11"/>
      <c r="G241" s="11"/>
      <c r="H241" s="11"/>
      <c r="I241" s="11"/>
      <c r="J241" s="11"/>
    </row>
    <row r="242" spans="2:10" ht="12.75">
      <c r="B242" s="11"/>
      <c r="C242" s="11"/>
      <c r="D242" s="11"/>
      <c r="E242" s="11"/>
      <c r="F242" s="11"/>
      <c r="G242" s="11"/>
      <c r="H242" s="11"/>
      <c r="I242" s="11"/>
      <c r="J242" s="11"/>
    </row>
    <row r="243" spans="2:10" ht="12.75">
      <c r="B243" s="11"/>
      <c r="C243" s="11"/>
      <c r="D243" s="11"/>
      <c r="E243" s="11"/>
      <c r="F243" s="11"/>
      <c r="G243" s="11"/>
      <c r="H243" s="11"/>
      <c r="I243" s="11"/>
      <c r="J243" s="11"/>
    </row>
    <row r="244" spans="2:10" ht="12.75">
      <c r="B244" s="11"/>
      <c r="C244" s="11"/>
      <c r="D244" s="11"/>
      <c r="E244" s="11"/>
      <c r="F244" s="11"/>
      <c r="G244" s="11"/>
      <c r="H244" s="11"/>
      <c r="I244" s="11"/>
      <c r="J244" s="11"/>
    </row>
    <row r="245" spans="2:10" ht="12.75">
      <c r="B245" s="11"/>
      <c r="C245" s="11"/>
      <c r="D245" s="11"/>
      <c r="E245" s="11"/>
      <c r="F245" s="11"/>
      <c r="G245" s="11"/>
      <c r="H245" s="11"/>
      <c r="I245" s="11"/>
      <c r="J245" s="11"/>
    </row>
    <row r="246" spans="2:10" ht="12.75">
      <c r="B246" s="11"/>
      <c r="C246" s="11"/>
      <c r="D246" s="11"/>
      <c r="E246" s="11"/>
      <c r="F246" s="11"/>
      <c r="G246" s="11"/>
      <c r="H246" s="11"/>
      <c r="I246" s="11"/>
      <c r="J246" s="11"/>
    </row>
    <row r="247" spans="2:10" ht="12.75">
      <c r="B247" s="11"/>
      <c r="C247" s="11"/>
      <c r="D247" s="11"/>
      <c r="E247" s="11"/>
      <c r="F247" s="11"/>
      <c r="G247" s="11"/>
      <c r="H247" s="11"/>
      <c r="I247" s="11"/>
      <c r="J247" s="11"/>
    </row>
    <row r="248" spans="2:10" ht="12.75">
      <c r="B248" s="11"/>
      <c r="C248" s="11"/>
      <c r="D248" s="11"/>
      <c r="E248" s="11"/>
      <c r="F248" s="11"/>
      <c r="G248" s="11"/>
      <c r="H248" s="11"/>
      <c r="I248" s="11"/>
      <c r="J248" s="11"/>
    </row>
    <row r="249" spans="2:10" ht="12.75">
      <c r="B249" s="11"/>
      <c r="C249" s="11"/>
      <c r="D249" s="11"/>
      <c r="E249" s="11"/>
      <c r="F249" s="11"/>
      <c r="G249" s="11"/>
      <c r="H249" s="11"/>
      <c r="I249" s="11"/>
      <c r="J249" s="11"/>
    </row>
    <row r="250" spans="2:10" ht="12.75">
      <c r="B250" s="11"/>
      <c r="C250" s="11"/>
      <c r="D250" s="11"/>
      <c r="E250" s="11"/>
      <c r="F250" s="11"/>
      <c r="G250" s="11"/>
      <c r="H250" s="11"/>
      <c r="I250" s="11"/>
      <c r="J250" s="11"/>
    </row>
    <row r="251" spans="2:10" ht="12.75">
      <c r="B251" s="11"/>
      <c r="C251" s="11"/>
      <c r="D251" s="11"/>
      <c r="E251" s="11"/>
      <c r="F251" s="11"/>
      <c r="G251" s="11"/>
      <c r="H251" s="11"/>
      <c r="I251" s="11"/>
      <c r="J251" s="11"/>
    </row>
    <row r="252" spans="2:10" ht="12.75">
      <c r="B252" s="11"/>
      <c r="C252" s="11"/>
      <c r="D252" s="11"/>
      <c r="E252" s="11"/>
      <c r="F252" s="11"/>
      <c r="G252" s="11"/>
      <c r="H252" s="11"/>
      <c r="I252" s="11"/>
      <c r="J252" s="11"/>
    </row>
    <row r="253" spans="2:10" ht="12.75">
      <c r="B253" s="11"/>
      <c r="C253" s="11"/>
      <c r="D253" s="11"/>
      <c r="E253" s="11"/>
      <c r="F253" s="11"/>
      <c r="G253" s="11"/>
      <c r="H253" s="11"/>
      <c r="I253" s="11"/>
      <c r="J253" s="11"/>
    </row>
    <row r="254" spans="2:10" ht="12.75">
      <c r="B254" s="11"/>
      <c r="C254" s="11"/>
      <c r="D254" s="11"/>
      <c r="E254" s="11"/>
      <c r="F254" s="11"/>
      <c r="G254" s="11"/>
      <c r="H254" s="11"/>
      <c r="I254" s="11"/>
      <c r="J254" s="11"/>
    </row>
    <row r="255" spans="2:10" ht="12.75">
      <c r="B255" s="11"/>
      <c r="C255" s="11"/>
      <c r="D255" s="11"/>
      <c r="E255" s="11"/>
      <c r="F255" s="11"/>
      <c r="G255" s="11"/>
      <c r="H255" s="11"/>
      <c r="I255" s="11"/>
      <c r="J255" s="11"/>
    </row>
    <row r="256" spans="2:10" ht="12.75">
      <c r="B256" s="11"/>
      <c r="C256" s="11"/>
      <c r="D256" s="11"/>
      <c r="E256" s="11"/>
      <c r="F256" s="11"/>
      <c r="G256" s="11"/>
      <c r="H256" s="11"/>
      <c r="I256" s="11"/>
      <c r="J256" s="11"/>
    </row>
    <row r="257" spans="2:10" ht="12.75">
      <c r="B257" s="11"/>
      <c r="C257" s="11"/>
      <c r="D257" s="11"/>
      <c r="E257" s="11"/>
      <c r="F257" s="11"/>
      <c r="G257" s="11"/>
      <c r="H257" s="11"/>
      <c r="I257" s="11"/>
      <c r="J257" s="11"/>
    </row>
    <row r="258" spans="2:10" ht="12.75">
      <c r="B258" s="11"/>
      <c r="C258" s="11"/>
      <c r="D258" s="11"/>
      <c r="E258" s="11"/>
      <c r="F258" s="11"/>
      <c r="G258" s="11"/>
      <c r="H258" s="11"/>
      <c r="I258" s="11"/>
      <c r="J258" s="11"/>
    </row>
    <row r="259" spans="2:10" ht="12.75">
      <c r="B259" s="11"/>
      <c r="C259" s="11"/>
      <c r="D259" s="11"/>
      <c r="E259" s="11"/>
      <c r="F259" s="11"/>
      <c r="G259" s="11"/>
      <c r="H259" s="11"/>
      <c r="I259" s="11"/>
      <c r="J259" s="11"/>
    </row>
    <row r="260" spans="2:10" ht="12.75">
      <c r="B260" s="11"/>
      <c r="C260" s="11"/>
      <c r="D260" s="11"/>
      <c r="E260" s="11"/>
      <c r="F260" s="11"/>
      <c r="G260" s="11"/>
      <c r="H260" s="11"/>
      <c r="I260" s="11"/>
      <c r="J260" s="11"/>
    </row>
    <row r="261" spans="2:10" ht="12.75">
      <c r="B261" s="11"/>
      <c r="C261" s="11"/>
      <c r="D261" s="11"/>
      <c r="E261" s="11"/>
      <c r="F261" s="11"/>
      <c r="G261" s="11"/>
      <c r="H261" s="11"/>
      <c r="I261" s="11"/>
      <c r="J261" s="11"/>
    </row>
    <row r="262" spans="2:10" ht="12.75">
      <c r="B262" s="11"/>
      <c r="C262" s="11"/>
      <c r="D262" s="11"/>
      <c r="E262" s="11"/>
      <c r="F262" s="11"/>
      <c r="G262" s="11"/>
      <c r="H262" s="11"/>
      <c r="I262" s="11"/>
      <c r="J262" s="11"/>
    </row>
    <row r="263" spans="2:10" ht="12.75">
      <c r="B263" s="11"/>
      <c r="C263" s="11"/>
      <c r="D263" s="11"/>
      <c r="E263" s="11"/>
      <c r="F263" s="11"/>
      <c r="G263" s="11"/>
      <c r="H263" s="11"/>
      <c r="I263" s="11"/>
      <c r="J263" s="11"/>
    </row>
    <row r="264" spans="2:10" ht="12.75">
      <c r="B264" s="11"/>
      <c r="C264" s="11"/>
      <c r="D264" s="11"/>
      <c r="E264" s="11"/>
      <c r="F264" s="11"/>
      <c r="G264" s="11"/>
      <c r="H264" s="11"/>
      <c r="I264" s="11"/>
      <c r="J264" s="11"/>
    </row>
    <row r="265" spans="2:10" ht="12.75">
      <c r="B265" s="11"/>
      <c r="C265" s="11"/>
      <c r="D265" s="11"/>
      <c r="E265" s="11"/>
      <c r="F265" s="11"/>
      <c r="G265" s="11"/>
      <c r="H265" s="11"/>
      <c r="I265" s="11"/>
      <c r="J265" s="11"/>
    </row>
    <row r="266" spans="2:10" ht="12.75">
      <c r="B266" s="11"/>
      <c r="C266" s="11"/>
      <c r="D266" s="11"/>
      <c r="E266" s="11"/>
      <c r="F266" s="11"/>
      <c r="G266" s="11"/>
      <c r="H266" s="11"/>
      <c r="I266" s="11"/>
      <c r="J266" s="11"/>
    </row>
    <row r="267" spans="2:10" ht="12.75">
      <c r="B267" s="11"/>
      <c r="C267" s="11"/>
      <c r="D267" s="11"/>
      <c r="E267" s="11"/>
      <c r="F267" s="11"/>
      <c r="G267" s="11"/>
      <c r="H267" s="11"/>
      <c r="I267" s="11"/>
      <c r="J267" s="11"/>
    </row>
    <row r="268" spans="2:10" ht="12.75">
      <c r="B268" s="11"/>
      <c r="C268" s="11"/>
      <c r="D268" s="11"/>
      <c r="E268" s="11"/>
      <c r="F268" s="11"/>
      <c r="G268" s="11"/>
      <c r="H268" s="11"/>
      <c r="I268" s="11"/>
      <c r="J268" s="11"/>
    </row>
    <row r="269" spans="2:10" ht="12.75">
      <c r="B269" s="11"/>
      <c r="C269" s="11"/>
      <c r="D269" s="11"/>
      <c r="E269" s="11"/>
      <c r="F269" s="11"/>
      <c r="G269" s="11"/>
      <c r="H269" s="11"/>
      <c r="I269" s="11"/>
      <c r="J269" s="11"/>
    </row>
    <row r="270" spans="2:10" ht="12.75">
      <c r="B270" s="11"/>
      <c r="C270" s="11"/>
      <c r="D270" s="11"/>
      <c r="E270" s="11"/>
      <c r="F270" s="11"/>
      <c r="G270" s="11"/>
      <c r="H270" s="11"/>
      <c r="I270" s="11"/>
      <c r="J270" s="11"/>
    </row>
    <row r="271" spans="2:10" ht="12.75">
      <c r="B271" s="11"/>
      <c r="C271" s="11"/>
      <c r="D271" s="11"/>
      <c r="E271" s="11"/>
      <c r="F271" s="11"/>
      <c r="G271" s="11"/>
      <c r="H271" s="11"/>
      <c r="I271" s="11"/>
      <c r="J271" s="11"/>
    </row>
    <row r="272" spans="2:10" ht="12.75">
      <c r="B272" s="11"/>
      <c r="C272" s="11"/>
      <c r="D272" s="11"/>
      <c r="E272" s="11"/>
      <c r="F272" s="11"/>
      <c r="G272" s="11"/>
      <c r="H272" s="11"/>
      <c r="I272" s="11"/>
      <c r="J272" s="11"/>
    </row>
    <row r="273" spans="2:10" ht="12.75">
      <c r="B273" s="11"/>
      <c r="C273" s="11"/>
      <c r="D273" s="11"/>
      <c r="E273" s="11"/>
      <c r="F273" s="11"/>
      <c r="G273" s="11"/>
      <c r="H273" s="11"/>
      <c r="I273" s="11"/>
      <c r="J273" s="11"/>
    </row>
    <row r="274" spans="2:10" ht="12.75">
      <c r="B274" s="11"/>
      <c r="C274" s="11"/>
      <c r="D274" s="11"/>
      <c r="E274" s="11"/>
      <c r="F274" s="11"/>
      <c r="G274" s="11"/>
      <c r="H274" s="11"/>
      <c r="I274" s="11"/>
      <c r="J274" s="11"/>
    </row>
    <row r="275" spans="2:10" ht="12.75">
      <c r="B275" s="11"/>
      <c r="C275" s="11"/>
      <c r="D275" s="11"/>
      <c r="E275" s="11"/>
      <c r="F275" s="11"/>
      <c r="G275" s="11"/>
      <c r="H275" s="11"/>
      <c r="I275" s="11"/>
      <c r="J275" s="11"/>
    </row>
    <row r="276" spans="2:10" ht="12.75">
      <c r="B276" s="11"/>
      <c r="C276" s="11"/>
      <c r="D276" s="11"/>
      <c r="E276" s="11"/>
      <c r="F276" s="11"/>
      <c r="G276" s="11"/>
      <c r="H276" s="11"/>
      <c r="I276" s="11"/>
      <c r="J276" s="11"/>
    </row>
    <row r="277" spans="2:10" ht="12.75">
      <c r="B277" s="11"/>
      <c r="C277" s="11"/>
      <c r="D277" s="11"/>
      <c r="E277" s="11"/>
      <c r="F277" s="11"/>
      <c r="G277" s="11"/>
      <c r="H277" s="11"/>
      <c r="I277" s="11"/>
      <c r="J277" s="11"/>
    </row>
    <row r="278" spans="2:10" ht="12.75">
      <c r="B278" s="11"/>
      <c r="C278" s="11"/>
      <c r="D278" s="11"/>
      <c r="E278" s="11"/>
      <c r="F278" s="11"/>
      <c r="G278" s="11"/>
      <c r="H278" s="11"/>
      <c r="I278" s="11"/>
      <c r="J278" s="11"/>
    </row>
    <row r="279" spans="2:10" ht="12.75">
      <c r="B279" s="11"/>
      <c r="C279" s="11"/>
      <c r="D279" s="11"/>
      <c r="E279" s="11"/>
      <c r="F279" s="11"/>
      <c r="G279" s="11"/>
      <c r="H279" s="11"/>
      <c r="I279" s="11"/>
      <c r="J279" s="11"/>
    </row>
    <row r="280" spans="2:10" ht="12.75">
      <c r="B280" s="11"/>
      <c r="C280" s="11"/>
      <c r="D280" s="11"/>
      <c r="E280" s="11"/>
      <c r="F280" s="11"/>
      <c r="G280" s="11"/>
      <c r="H280" s="11"/>
      <c r="I280" s="11"/>
      <c r="J280" s="11"/>
    </row>
    <row r="281" spans="2:10" ht="12.75">
      <c r="B281" s="11"/>
      <c r="C281" s="11"/>
      <c r="D281" s="11"/>
      <c r="E281" s="11"/>
      <c r="F281" s="11"/>
      <c r="G281" s="11"/>
      <c r="H281" s="11"/>
      <c r="I281" s="11"/>
      <c r="J281" s="11"/>
    </row>
    <row r="282" spans="2:10" ht="12.75">
      <c r="B282" s="11"/>
      <c r="C282" s="11"/>
      <c r="D282" s="11"/>
      <c r="E282" s="11"/>
      <c r="F282" s="11"/>
      <c r="G282" s="11"/>
      <c r="H282" s="11"/>
      <c r="I282" s="11"/>
      <c r="J282" s="11"/>
    </row>
    <row r="283" spans="2:10" ht="12.75">
      <c r="B283" s="11"/>
      <c r="C283" s="11"/>
      <c r="D283" s="11"/>
      <c r="E283" s="11"/>
      <c r="F283" s="11"/>
      <c r="G283" s="11"/>
      <c r="H283" s="11"/>
      <c r="I283" s="11"/>
      <c r="J283" s="11"/>
    </row>
    <row r="284" spans="2:10" ht="12.75">
      <c r="B284" s="11"/>
      <c r="C284" s="11"/>
      <c r="D284" s="11"/>
      <c r="E284" s="11"/>
      <c r="F284" s="11"/>
      <c r="G284" s="11"/>
      <c r="H284" s="11"/>
      <c r="I284" s="11"/>
      <c r="J284" s="11"/>
    </row>
    <row r="285" spans="2:10" ht="12.75">
      <c r="B285" s="11"/>
      <c r="C285" s="11"/>
      <c r="D285" s="11"/>
      <c r="E285" s="11"/>
      <c r="F285" s="11"/>
      <c r="G285" s="11"/>
      <c r="H285" s="11"/>
      <c r="I285" s="11"/>
      <c r="J285" s="11"/>
    </row>
    <row r="286" spans="2:10" ht="12.75">
      <c r="B286" s="11"/>
      <c r="C286" s="11"/>
      <c r="D286" s="11"/>
      <c r="E286" s="11"/>
      <c r="F286" s="11"/>
      <c r="G286" s="11"/>
      <c r="H286" s="11"/>
      <c r="I286" s="11"/>
      <c r="J286" s="11"/>
    </row>
    <row r="287" spans="2:10" ht="12.75">
      <c r="B287" s="11"/>
      <c r="C287" s="11"/>
      <c r="D287" s="11"/>
      <c r="E287" s="11"/>
      <c r="F287" s="11"/>
      <c r="G287" s="11"/>
      <c r="H287" s="11"/>
      <c r="I287" s="11"/>
      <c r="J287" s="11"/>
    </row>
  </sheetData>
  <sheetProtection/>
  <mergeCells count="12">
    <mergeCell ref="A99:I99"/>
    <mergeCell ref="A92:I92"/>
    <mergeCell ref="A93:I93"/>
    <mergeCell ref="A94:I94"/>
    <mergeCell ref="A98:I98"/>
    <mergeCell ref="A95:I95"/>
    <mergeCell ref="A96:I96"/>
    <mergeCell ref="A97:I97"/>
    <mergeCell ref="K2:P2"/>
    <mergeCell ref="J68:J70"/>
    <mergeCell ref="B1:E1"/>
    <mergeCell ref="F1:I1"/>
  </mergeCells>
  <printOptions/>
  <pageMargins left="0.23622047244094488" right="0.23622047244094488" top="0.7480314960629921" bottom="0.7480314960629921" header="0.31496062992125984" footer="0.31496062992125984"/>
  <pageSetup fitToHeight="0" fitToWidth="1" horizontalDpi="600" verticalDpi="600" orientation="landscape" paperSize="9" scale="56" r:id="rId1"/>
  <headerFooter alignWithMargins="0">
    <oddFooter>&amp;L&amp;"Times New Roman,Regular"&amp;9&amp;K01+000 15 January 2016
&amp;F&amp;R&amp;"Times New Roman,Regular"&amp;9&amp;P</oddFooter>
  </headerFooter>
  <rowBreaks count="1" manualBreakCount="1">
    <brk id="51" max="15" man="1"/>
  </rowBreaks>
</worksheet>
</file>

<file path=xl/worksheets/sheet2.xml><?xml version="1.0" encoding="utf-8"?>
<worksheet xmlns="http://schemas.openxmlformats.org/spreadsheetml/2006/main" xmlns:r="http://schemas.openxmlformats.org/officeDocument/2006/relationships">
  <sheetPr>
    <pageSetUpPr fitToPage="1"/>
  </sheetPr>
  <dimension ref="A1:C73"/>
  <sheetViews>
    <sheetView view="pageBreakPreview" zoomScale="70" zoomScaleNormal="70" zoomScaleSheetLayoutView="70" workbookViewId="0" topLeftCell="A43">
      <selection activeCell="B53" sqref="B53"/>
    </sheetView>
  </sheetViews>
  <sheetFormatPr defaultColWidth="9.140625" defaultRowHeight="12.75"/>
  <cols>
    <col min="1" max="1" width="62.7109375" style="11" customWidth="1"/>
    <col min="2" max="2" width="57.7109375" style="12" customWidth="1"/>
    <col min="3" max="3" width="40.00390625" style="0" customWidth="1"/>
    <col min="4" max="4" width="15.57421875" style="0" customWidth="1"/>
  </cols>
  <sheetData>
    <row r="1" spans="1:3" ht="16.5" thickTop="1">
      <c r="A1" s="77" t="s">
        <v>30</v>
      </c>
      <c r="B1" s="187" t="s">
        <v>11</v>
      </c>
      <c r="C1" s="188"/>
    </row>
    <row r="2" spans="1:3" s="12" customFormat="1" ht="12.75" customHeight="1">
      <c r="A2" s="99" t="s">
        <v>22</v>
      </c>
      <c r="B2" s="103" t="s">
        <v>28</v>
      </c>
      <c r="C2" s="78" t="s">
        <v>29</v>
      </c>
    </row>
    <row r="3" spans="1:3" s="12" customFormat="1" ht="76.5">
      <c r="A3" s="79"/>
      <c r="B3" s="104" t="s">
        <v>31</v>
      </c>
      <c r="C3" s="98" t="s">
        <v>32</v>
      </c>
    </row>
    <row r="4" spans="1:3" ht="14.25">
      <c r="A4" s="88" t="s">
        <v>36</v>
      </c>
      <c r="B4" s="103"/>
      <c r="C4" s="89"/>
    </row>
    <row r="5" spans="1:3" ht="27">
      <c r="A5" s="90" t="s">
        <v>21</v>
      </c>
      <c r="B5" s="105"/>
      <c r="C5" s="87"/>
    </row>
    <row r="6" spans="1:3" ht="12.75">
      <c r="A6" s="86" t="s">
        <v>8</v>
      </c>
      <c r="B6" s="105"/>
      <c r="C6" s="87"/>
    </row>
    <row r="7" spans="1:3" ht="129.75" customHeight="1">
      <c r="A7" s="80" t="s">
        <v>150</v>
      </c>
      <c r="B7" s="106" t="s">
        <v>163</v>
      </c>
      <c r="C7" s="85" t="s">
        <v>102</v>
      </c>
    </row>
    <row r="8" spans="1:3" ht="112.5" customHeight="1">
      <c r="A8" s="80" t="s">
        <v>49</v>
      </c>
      <c r="B8" s="106" t="s">
        <v>164</v>
      </c>
      <c r="C8" s="85" t="s">
        <v>102</v>
      </c>
    </row>
    <row r="9" spans="1:3" ht="12.75">
      <c r="A9" s="86" t="s">
        <v>13</v>
      </c>
      <c r="B9" s="105"/>
      <c r="C9" s="87"/>
    </row>
    <row r="10" spans="1:3" ht="165.75">
      <c r="A10" s="80" t="s">
        <v>51</v>
      </c>
      <c r="B10" s="106" t="s">
        <v>153</v>
      </c>
      <c r="C10" s="85" t="s">
        <v>102</v>
      </c>
    </row>
    <row r="11" spans="1:3" ht="177" customHeight="1">
      <c r="A11" s="80" t="s">
        <v>156</v>
      </c>
      <c r="B11" s="106" t="s">
        <v>154</v>
      </c>
      <c r="C11" s="85" t="s">
        <v>102</v>
      </c>
    </row>
    <row r="12" spans="1:3" ht="114.75">
      <c r="A12" s="80" t="s">
        <v>52</v>
      </c>
      <c r="B12" s="106" t="s">
        <v>157</v>
      </c>
      <c r="C12" s="85" t="s">
        <v>102</v>
      </c>
    </row>
    <row r="13" spans="1:3" ht="153">
      <c r="A13" s="80" t="s">
        <v>53</v>
      </c>
      <c r="B13" s="106" t="s">
        <v>155</v>
      </c>
      <c r="C13" s="85" t="s">
        <v>102</v>
      </c>
    </row>
    <row r="14" spans="1:3" ht="25.5">
      <c r="A14" s="86" t="s">
        <v>23</v>
      </c>
      <c r="B14" s="107"/>
      <c r="C14" s="91"/>
    </row>
    <row r="15" spans="1:3" ht="12.75">
      <c r="A15" s="90" t="s">
        <v>48</v>
      </c>
      <c r="B15" s="108"/>
      <c r="C15" s="92"/>
    </row>
    <row r="16" spans="1:3" ht="191.25">
      <c r="A16" s="80" t="s">
        <v>54</v>
      </c>
      <c r="B16" s="106" t="s">
        <v>103</v>
      </c>
      <c r="C16" s="85" t="s">
        <v>102</v>
      </c>
    </row>
    <row r="17" spans="1:3" ht="225.75" customHeight="1">
      <c r="A17" s="80" t="s">
        <v>104</v>
      </c>
      <c r="B17" s="106" t="s">
        <v>158</v>
      </c>
      <c r="C17" s="85" t="s">
        <v>102</v>
      </c>
    </row>
    <row r="18" spans="1:3" ht="76.5">
      <c r="A18" s="80" t="s">
        <v>55</v>
      </c>
      <c r="B18" s="106" t="s">
        <v>159</v>
      </c>
      <c r="C18" s="85" t="s">
        <v>102</v>
      </c>
    </row>
    <row r="19" spans="1:3" ht="12.75">
      <c r="A19" s="90" t="s">
        <v>50</v>
      </c>
      <c r="B19" s="108"/>
      <c r="C19" s="92"/>
    </row>
    <row r="20" spans="1:3" ht="153">
      <c r="A20" s="80" t="s">
        <v>56</v>
      </c>
      <c r="B20" s="106" t="s">
        <v>160</v>
      </c>
      <c r="C20" s="85" t="s">
        <v>102</v>
      </c>
    </row>
    <row r="21" spans="1:3" ht="51">
      <c r="A21" s="80" t="s">
        <v>57</v>
      </c>
      <c r="B21" s="106" t="s">
        <v>161</v>
      </c>
      <c r="C21" s="85" t="s">
        <v>102</v>
      </c>
    </row>
    <row r="22" spans="1:3" ht="89.25">
      <c r="A22" s="80" t="s">
        <v>58</v>
      </c>
      <c r="B22" s="106" t="s">
        <v>162</v>
      </c>
      <c r="C22" s="85" t="s">
        <v>102</v>
      </c>
    </row>
    <row r="23" spans="1:3" ht="14.25">
      <c r="A23" s="90" t="s">
        <v>14</v>
      </c>
      <c r="B23" s="108"/>
      <c r="C23" s="92"/>
    </row>
    <row r="24" spans="1:3" ht="25.5">
      <c r="A24" s="80" t="s">
        <v>44</v>
      </c>
      <c r="B24" s="106" t="s">
        <v>105</v>
      </c>
      <c r="C24" s="85" t="s">
        <v>106</v>
      </c>
    </row>
    <row r="25" spans="1:3" ht="89.25">
      <c r="A25" s="80" t="s">
        <v>45</v>
      </c>
      <c r="B25" s="106" t="s">
        <v>108</v>
      </c>
      <c r="C25" s="85" t="s">
        <v>106</v>
      </c>
    </row>
    <row r="26" spans="1:3" ht="12.75">
      <c r="A26" s="93" t="s">
        <v>7</v>
      </c>
      <c r="B26" s="105"/>
      <c r="C26" s="87"/>
    </row>
    <row r="27" spans="1:3" ht="14.25">
      <c r="A27" s="94" t="s">
        <v>15</v>
      </c>
      <c r="B27" s="105"/>
      <c r="C27" s="87"/>
    </row>
    <row r="28" spans="1:3" ht="51">
      <c r="A28" s="80" t="s">
        <v>12</v>
      </c>
      <c r="B28" s="106" t="s">
        <v>109</v>
      </c>
      <c r="C28" s="85" t="s">
        <v>107</v>
      </c>
    </row>
    <row r="29" spans="1:3" ht="38.25">
      <c r="A29" s="80" t="s">
        <v>18</v>
      </c>
      <c r="B29" s="108" t="s">
        <v>148</v>
      </c>
      <c r="C29" s="85" t="s">
        <v>110</v>
      </c>
    </row>
    <row r="30" spans="1:3" ht="12.75">
      <c r="A30" s="82" t="s">
        <v>6</v>
      </c>
      <c r="B30" s="109"/>
      <c r="C30" s="83"/>
    </row>
    <row r="31" spans="1:3" ht="14.25">
      <c r="A31" s="94" t="s">
        <v>16</v>
      </c>
      <c r="B31" s="107"/>
      <c r="C31" s="91"/>
    </row>
    <row r="32" spans="1:3" ht="38.25">
      <c r="A32" s="84" t="s">
        <v>112</v>
      </c>
      <c r="B32" s="110" t="s">
        <v>113</v>
      </c>
      <c r="C32" s="85" t="s">
        <v>111</v>
      </c>
    </row>
    <row r="33" spans="1:3" ht="25.5">
      <c r="A33" s="84" t="s">
        <v>47</v>
      </c>
      <c r="B33" s="108" t="s">
        <v>147</v>
      </c>
      <c r="C33" s="85" t="s">
        <v>111</v>
      </c>
    </row>
    <row r="34" spans="1:3" ht="12.75">
      <c r="A34" s="82" t="s">
        <v>5</v>
      </c>
      <c r="B34" s="105"/>
      <c r="C34" s="87"/>
    </row>
    <row r="35" spans="1:3" ht="14.25">
      <c r="A35" s="88" t="s">
        <v>37</v>
      </c>
      <c r="B35" s="105"/>
      <c r="C35" s="87"/>
    </row>
    <row r="36" spans="1:3" ht="25.5">
      <c r="A36" s="80" t="s">
        <v>61</v>
      </c>
      <c r="B36" s="110" t="s">
        <v>145</v>
      </c>
      <c r="C36" s="85" t="s">
        <v>111</v>
      </c>
    </row>
    <row r="37" spans="1:3" ht="25.5">
      <c r="A37" s="80" t="s">
        <v>62</v>
      </c>
      <c r="B37" s="108" t="s">
        <v>146</v>
      </c>
      <c r="C37" s="95" t="s">
        <v>111</v>
      </c>
    </row>
    <row r="38" spans="1:3" ht="25.5">
      <c r="A38" s="80" t="s">
        <v>63</v>
      </c>
      <c r="B38" s="110" t="s">
        <v>149</v>
      </c>
      <c r="C38" s="95" t="s">
        <v>111</v>
      </c>
    </row>
    <row r="39" spans="1:3" ht="12.75">
      <c r="A39" s="93" t="s">
        <v>19</v>
      </c>
      <c r="B39" s="108"/>
      <c r="C39" s="92"/>
    </row>
    <row r="40" spans="1:3" ht="14.25">
      <c r="A40" s="94" t="s">
        <v>20</v>
      </c>
      <c r="B40" s="111"/>
      <c r="C40" s="96"/>
    </row>
    <row r="41" spans="1:3" ht="25.5">
      <c r="A41" s="80" t="s">
        <v>64</v>
      </c>
      <c r="B41" s="110" t="s">
        <v>114</v>
      </c>
      <c r="C41" s="95" t="s">
        <v>111</v>
      </c>
    </row>
    <row r="42" spans="1:3" ht="14.25">
      <c r="A42" s="90" t="s">
        <v>66</v>
      </c>
      <c r="B42" s="109"/>
      <c r="C42" s="97"/>
    </row>
    <row r="43" spans="1:3" ht="25.5">
      <c r="A43" s="80" t="s">
        <v>67</v>
      </c>
      <c r="B43" s="110" t="s">
        <v>115</v>
      </c>
      <c r="C43" s="95" t="s">
        <v>111</v>
      </c>
    </row>
    <row r="44" spans="1:3" ht="25.5">
      <c r="A44" s="80" t="s">
        <v>69</v>
      </c>
      <c r="B44" s="110" t="s">
        <v>116</v>
      </c>
      <c r="C44" s="95" t="s">
        <v>111</v>
      </c>
    </row>
    <row r="45" spans="1:3" ht="25.5">
      <c r="A45" s="80" t="s">
        <v>71</v>
      </c>
      <c r="B45" s="110" t="s">
        <v>117</v>
      </c>
      <c r="C45" s="95" t="s">
        <v>111</v>
      </c>
    </row>
    <row r="46" spans="1:3" ht="25.5">
      <c r="A46" s="80" t="s">
        <v>73</v>
      </c>
      <c r="B46" s="110" t="s">
        <v>118</v>
      </c>
      <c r="C46" s="95" t="s">
        <v>111</v>
      </c>
    </row>
    <row r="47" spans="1:3" ht="25.5">
      <c r="A47" s="80" t="s">
        <v>75</v>
      </c>
      <c r="B47" s="110" t="s">
        <v>119</v>
      </c>
      <c r="C47" s="95" t="s">
        <v>111</v>
      </c>
    </row>
    <row r="48" spans="1:3" ht="25.5">
      <c r="A48" s="80" t="s">
        <v>77</v>
      </c>
      <c r="B48" s="110" t="s">
        <v>120</v>
      </c>
      <c r="C48" s="95" t="s">
        <v>111</v>
      </c>
    </row>
    <row r="49" spans="1:3" ht="25.5">
      <c r="A49" s="80" t="s">
        <v>121</v>
      </c>
      <c r="B49" s="110" t="s">
        <v>122</v>
      </c>
      <c r="C49" s="95" t="s">
        <v>111</v>
      </c>
    </row>
    <row r="50" spans="1:3" ht="25.5">
      <c r="A50" s="80" t="s">
        <v>80</v>
      </c>
      <c r="B50" s="110" t="s">
        <v>123</v>
      </c>
      <c r="C50" s="95" t="s">
        <v>111</v>
      </c>
    </row>
    <row r="51" spans="1:3" ht="25.5">
      <c r="A51" s="80" t="s">
        <v>81</v>
      </c>
      <c r="B51" s="110" t="s">
        <v>124</v>
      </c>
      <c r="C51" s="95" t="s">
        <v>111</v>
      </c>
    </row>
    <row r="52" spans="1:3" ht="12.75">
      <c r="A52" s="93" t="s">
        <v>9</v>
      </c>
      <c r="B52" s="105"/>
      <c r="C52" s="87"/>
    </row>
    <row r="53" spans="1:3" ht="12.75">
      <c r="A53" s="94" t="s">
        <v>17</v>
      </c>
      <c r="B53" s="105"/>
      <c r="C53" s="87"/>
    </row>
    <row r="54" spans="1:3" ht="12.75">
      <c r="A54" s="94" t="s">
        <v>93</v>
      </c>
      <c r="B54" s="105"/>
      <c r="C54" s="87"/>
    </row>
    <row r="55" spans="1:3" ht="63.75">
      <c r="A55" s="80" t="s">
        <v>85</v>
      </c>
      <c r="B55" s="110" t="s">
        <v>125</v>
      </c>
      <c r="C55" s="95" t="s">
        <v>111</v>
      </c>
    </row>
    <row r="56" spans="1:3" ht="38.25">
      <c r="A56" s="80" t="s">
        <v>86</v>
      </c>
      <c r="B56" s="110" t="s">
        <v>151</v>
      </c>
      <c r="C56" s="95" t="s">
        <v>111</v>
      </c>
    </row>
    <row r="57" spans="1:3" ht="51">
      <c r="A57" s="80" t="s">
        <v>87</v>
      </c>
      <c r="B57" s="110" t="s">
        <v>127</v>
      </c>
      <c r="C57" s="95" t="s">
        <v>111</v>
      </c>
    </row>
    <row r="58" spans="1:3" ht="25.5">
      <c r="A58" s="80" t="s">
        <v>88</v>
      </c>
      <c r="B58" s="110" t="s">
        <v>126</v>
      </c>
      <c r="C58" s="95" t="s">
        <v>111</v>
      </c>
    </row>
    <row r="59" spans="1:3" ht="38.25">
      <c r="A59" s="80" t="s">
        <v>89</v>
      </c>
      <c r="B59" s="110" t="s">
        <v>128</v>
      </c>
      <c r="C59" s="95" t="s">
        <v>111</v>
      </c>
    </row>
    <row r="60" spans="1:3" ht="12.75">
      <c r="A60" s="94" t="s">
        <v>94</v>
      </c>
      <c r="B60" s="105"/>
      <c r="C60" s="87"/>
    </row>
    <row r="61" spans="1:3" ht="38.25">
      <c r="A61" s="80" t="s">
        <v>91</v>
      </c>
      <c r="B61" s="110" t="s">
        <v>169</v>
      </c>
      <c r="C61" s="95" t="s">
        <v>111</v>
      </c>
    </row>
    <row r="62" spans="1:3" ht="51">
      <c r="A62" s="73" t="s">
        <v>165</v>
      </c>
      <c r="B62" s="110" t="s">
        <v>171</v>
      </c>
      <c r="C62" s="95" t="s">
        <v>111</v>
      </c>
    </row>
    <row r="63" spans="1:3" ht="51">
      <c r="A63" s="73" t="s">
        <v>166</v>
      </c>
      <c r="B63" s="110" t="s">
        <v>172</v>
      </c>
      <c r="C63" s="95" t="s">
        <v>111</v>
      </c>
    </row>
    <row r="64" spans="1:3" ht="84" customHeight="1">
      <c r="A64" s="73" t="s">
        <v>167</v>
      </c>
      <c r="B64" s="110" t="s">
        <v>174</v>
      </c>
      <c r="C64" s="95" t="s">
        <v>111</v>
      </c>
    </row>
    <row r="65" spans="1:3" ht="51">
      <c r="A65" s="73" t="s">
        <v>170</v>
      </c>
      <c r="B65" s="110" t="s">
        <v>173</v>
      </c>
      <c r="C65" s="95" t="s">
        <v>111</v>
      </c>
    </row>
    <row r="66" spans="1:3" ht="12.75">
      <c r="A66" s="94" t="s">
        <v>95</v>
      </c>
      <c r="B66" s="105"/>
      <c r="C66" s="87"/>
    </row>
    <row r="67" spans="1:3" ht="38.25">
      <c r="A67" s="80" t="s">
        <v>96</v>
      </c>
      <c r="B67" s="110" t="s">
        <v>130</v>
      </c>
      <c r="C67" s="95" t="s">
        <v>129</v>
      </c>
    </row>
    <row r="68" spans="1:3" ht="38.25">
      <c r="A68" s="80" t="s">
        <v>97</v>
      </c>
      <c r="B68" s="110" t="s">
        <v>131</v>
      </c>
      <c r="C68" s="95" t="s">
        <v>129</v>
      </c>
    </row>
    <row r="69" spans="1:3" ht="38.25">
      <c r="A69" s="80" t="s">
        <v>98</v>
      </c>
      <c r="B69" s="110" t="s">
        <v>132</v>
      </c>
      <c r="C69" s="95" t="s">
        <v>129</v>
      </c>
    </row>
    <row r="70" spans="1:3" ht="25.5">
      <c r="A70" s="80" t="s">
        <v>99</v>
      </c>
      <c r="B70" s="110" t="s">
        <v>133</v>
      </c>
      <c r="C70" s="95" t="s">
        <v>111</v>
      </c>
    </row>
    <row r="71" spans="1:3" ht="51">
      <c r="A71" s="80" t="s">
        <v>100</v>
      </c>
      <c r="B71" s="110" t="s">
        <v>134</v>
      </c>
      <c r="C71" s="95" t="s">
        <v>111</v>
      </c>
    </row>
    <row r="72" spans="1:3" ht="12.75">
      <c r="A72" s="94" t="s">
        <v>25</v>
      </c>
      <c r="B72" s="105"/>
      <c r="C72" s="87"/>
    </row>
    <row r="73" spans="1:3" ht="64.5" thickBot="1">
      <c r="A73" s="81" t="s">
        <v>136</v>
      </c>
      <c r="B73" s="110" t="s">
        <v>137</v>
      </c>
      <c r="C73" s="95" t="s">
        <v>135</v>
      </c>
    </row>
    <row r="74" ht="13.5" thickTop="1"/>
  </sheetData>
  <sheetProtection/>
  <mergeCells count="1">
    <mergeCell ref="B1:C1"/>
  </mergeCells>
  <printOptions/>
  <pageMargins left="0.5118110236220472" right="0.35433070866141736" top="0.4330708661417323" bottom="0.35433070866141736" header="0.3937007874015748" footer="0.31496062992125984"/>
  <pageSetup fitToHeight="0" fitToWidth="1" horizontalDpi="600" verticalDpi="600" orientation="landscape" paperSize="9" scale="87" r:id="rId1"/>
  <headerFooter alignWithMargins="0">
    <oddFooter>&amp;L&amp;"Times New Roman,Regular"&amp;9&amp;K01+000 15 January 2016
&amp;F&amp;R&amp;P</oddFooter>
  </headerFooter>
  <rowBreaks count="3" manualBreakCount="3">
    <brk id="32" max="255" man="1"/>
    <brk id="54" max="2" man="1"/>
    <brk id="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dc:title>
  <dc:subject/>
  <dc:creator/>
  <cp:keywords/>
  <dc:description/>
  <cp:lastModifiedBy>UNDP Moldova</cp:lastModifiedBy>
  <cp:lastPrinted>2017-07-10T09:47:00Z</cp:lastPrinted>
  <dcterms:created xsi:type="dcterms:W3CDTF">2000-04-10T10:46:44Z</dcterms:created>
  <dcterms:modified xsi:type="dcterms:W3CDTF">2017-07-14T14:36:27Z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1109;#Budget|1c1fa43a-cb36-4844-8715-9a4cc93e1ac9;#1479;#LBY|aae4ffe6-e7a9-4060-9847-b64a408470ca;#1;#English|7f98b732-4b5b-4b70-ba90-a0eff09b5d2d;#763;#Draft|121d40a5-e62e-4d42-82e4-d6d12003de0a</vt:lpwstr>
  </property>
  <property fmtid="{D5CDD505-2E9C-101B-9397-08002B2CF9AE}" pid="6" name="UNDPPublishedDa">
    <vt:lpwstr>2017-08-21T05:00:00Z</vt:lpwstr>
  </property>
  <property fmtid="{D5CDD505-2E9C-101B-9397-08002B2CF9AE}" pid="7" name="UN Languag">
    <vt:lpwstr>1;#English|7f98b732-4b5b-4b70-ba90-a0eff09b5d2d</vt:lpwstr>
  </property>
  <property fmtid="{D5CDD505-2E9C-101B-9397-08002B2CF9AE}" pid="8" name="UNDPPOPPFunctionalAr">
    <vt:lpwstr>Programme and Project</vt:lpwstr>
  </property>
  <property fmtid="{D5CDD505-2E9C-101B-9397-08002B2CF9AE}" pid="9" name="gc6531b704974d528487414686b72f">
    <vt:lpwstr>LBY|aae4ffe6-e7a9-4060-9847-b64a408470ca</vt:lpwstr>
  </property>
  <property fmtid="{D5CDD505-2E9C-101B-9397-08002B2CF9AE}" pid="10" name="Operating Uni">
    <vt:lpwstr>1479;#LBY|aae4ffe6-e7a9-4060-9847-b64a408470ca</vt:lpwstr>
  </property>
  <property fmtid="{D5CDD505-2E9C-101B-9397-08002B2CF9AE}" pid="11" name="UndpClassificationLev">
    <vt:lpwstr>Public</vt:lpwstr>
  </property>
  <property fmtid="{D5CDD505-2E9C-101B-9397-08002B2CF9AE}" pid="12" name="Atlas Document Stat">
    <vt:lpwstr>763;#Draft|121d40a5-e62e-4d42-82e4-d6d12003de0a</vt:lpwstr>
  </property>
  <property fmtid="{D5CDD505-2E9C-101B-9397-08002B2CF9AE}" pid="13" name="PDC Document Catego">
    <vt:lpwstr>Project</vt:lpwstr>
  </property>
  <property fmtid="{D5CDD505-2E9C-101B-9397-08002B2CF9AE}" pid="14" name="_dlc_Doc">
    <vt:lpwstr>ATLASPDC-4-67721</vt:lpwstr>
  </property>
  <property fmtid="{D5CDD505-2E9C-101B-9397-08002B2CF9AE}" pid="15" name="_dlc_DocIdItemGu">
    <vt:lpwstr>29593c94-083d-4908-99ca-67760e1111d1</vt:lpwstr>
  </property>
  <property fmtid="{D5CDD505-2E9C-101B-9397-08002B2CF9AE}" pid="16" name="_dlc_DocIdU">
    <vt:lpwstr>https://info.undp.org/docs/pdc/_layouts/DocIdRedir.aspx?ID=ATLASPDC-4-67721, ATLASPDC-4-67721</vt:lpwstr>
  </property>
  <property fmtid="{D5CDD505-2E9C-101B-9397-08002B2CF9AE}" pid="17" name="UNDPCount">
    <vt:lpwstr/>
  </property>
  <property fmtid="{D5CDD505-2E9C-101B-9397-08002B2CF9AE}" pid="18" name="UndpDocStat">
    <vt:lpwstr>Draft</vt:lpwstr>
  </property>
  <property fmtid="{D5CDD505-2E9C-101B-9397-08002B2CF9AE}" pid="19" name="Atlas Document Ty">
    <vt:lpwstr>1109;#Budget|1c1fa43a-cb36-4844-8715-9a4cc93e1ac9</vt:lpwstr>
  </property>
  <property fmtid="{D5CDD505-2E9C-101B-9397-08002B2CF9AE}" pid="20" name="UNDPCountryTaxHTFiel">
    <vt:lpwstr/>
  </property>
  <property fmtid="{D5CDD505-2E9C-101B-9397-08002B2CF9AE}" pid="21" name="UNDPFocusAreasTaxHTFiel">
    <vt:lpwstr/>
  </property>
  <property fmtid="{D5CDD505-2E9C-101B-9397-08002B2CF9AE}" pid="22" name="UndpOUCo">
    <vt:lpwstr/>
  </property>
  <property fmtid="{D5CDD505-2E9C-101B-9397-08002B2CF9AE}" pid="23" name="idff2b682fce4d0680503cd9036a32">
    <vt:lpwstr>Budget|1c1fa43a-cb36-4844-8715-9a4cc93e1ac9</vt:lpwstr>
  </property>
  <property fmtid="{D5CDD505-2E9C-101B-9397-08002B2CF9AE}" pid="24" name="UNDPFocusAre">
    <vt:lpwstr/>
  </property>
  <property fmtid="{D5CDD505-2E9C-101B-9397-08002B2CF9AE}" pid="25" name="Outcom">
    <vt:lpwstr/>
  </property>
  <property fmtid="{D5CDD505-2E9C-101B-9397-08002B2CF9AE}" pid="26" name="UndpProject">
    <vt:lpwstr>00104158</vt:lpwstr>
  </property>
  <property fmtid="{D5CDD505-2E9C-101B-9397-08002B2CF9AE}" pid="27" name="_Publish">
    <vt:lpwstr/>
  </property>
  <property fmtid="{D5CDD505-2E9C-101B-9397-08002B2CF9AE}" pid="28" name="Project Numb">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Un">
    <vt:lpwstr/>
  </property>
  <property fmtid="{D5CDD505-2E9C-101B-9397-08002B2CF9AE}" pid="34" name="UnitTaxHTFiel">
    <vt:lpwstr/>
  </property>
  <property fmtid="{D5CDD505-2E9C-101B-9397-08002B2CF9AE}" pid="35" name="Project Manag">
    <vt:lpwstr/>
  </property>
  <property fmtid="{D5CDD505-2E9C-101B-9397-08002B2CF9AE}" pid="36" name="UndpIsTempla">
    <vt:lpwstr>No</vt:lpwstr>
  </property>
  <property fmtid="{D5CDD505-2E9C-101B-9397-08002B2CF9AE}" pid="37" name="UNDPDocumentCatego">
    <vt:lpwstr/>
  </property>
  <property fmtid="{D5CDD505-2E9C-101B-9397-08002B2CF9AE}" pid="38" name="UNDPDocumentCategoryTaxHTFiel">
    <vt:lpwstr/>
  </property>
  <property fmtid="{D5CDD505-2E9C-101B-9397-08002B2CF9AE}" pid="39" name="UNDPSumma">
    <vt:lpwstr/>
  </property>
  <property fmtid="{D5CDD505-2E9C-101B-9397-08002B2CF9AE}" pid="40" name="UndpDocForm">
    <vt:lpwstr/>
  </property>
  <property fmtid="{D5CDD505-2E9C-101B-9397-08002B2CF9AE}" pid="41" name="UndpDocTypeMMTaxHTFiel">
    <vt:lpwstr/>
  </property>
  <property fmtid="{D5CDD505-2E9C-101B-9397-08002B2CF9AE}" pid="42" name="DocumentSetDescripti">
    <vt:lpwstr/>
  </property>
  <property fmtid="{D5CDD505-2E9C-101B-9397-08002B2CF9AE}" pid="43" name="UndpUnit">
    <vt:lpwstr/>
  </property>
  <property fmtid="{D5CDD505-2E9C-101B-9397-08002B2CF9AE}" pid="44" name="c4e2ab2cc9354bbf9064eeb465a566">
    <vt:lpwstr/>
  </property>
  <property fmtid="{D5CDD505-2E9C-101B-9397-08002B2CF9AE}" pid="45" name="eRegFilingCode">
    <vt:lpwstr/>
  </property>
  <property fmtid="{D5CDD505-2E9C-101B-9397-08002B2CF9AE}" pid="46" name="display_urn:schemas-microsoft-com:office:office#Edit">
    <vt:lpwstr>Besian Xhezo</vt:lpwstr>
  </property>
  <property fmtid="{D5CDD505-2E9C-101B-9397-08002B2CF9AE}" pid="47" name="display_urn:schemas-microsoft-com:office:office#Auth">
    <vt:lpwstr>Besian Xhezo</vt:lpwstr>
  </property>
</Properties>
</file>